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345" windowHeight="6000"/>
  </bookViews>
  <sheets>
    <sheet name="Data" sheetId="1" r:id="rId1"/>
    <sheet name="Definitions" sheetId="2" r:id="rId2"/>
    <sheet name="Sheet1" sheetId="4" r:id="rId3"/>
  </sheets>
  <definedNames>
    <definedName name="_xlnm.Print_Titles" localSheetId="0">Data!$1:$2</definedName>
  </definedNames>
  <calcPr calcId="145621"/>
</workbook>
</file>

<file path=xl/calcChain.xml><?xml version="1.0" encoding="utf-8"?>
<calcChain xmlns="http://schemas.openxmlformats.org/spreadsheetml/2006/main">
  <c r="AJ94" i="1" l="1"/>
  <c r="AK103" i="1" l="1"/>
  <c r="AK99" i="1"/>
  <c r="AL103" i="1"/>
  <c r="AL99" i="1"/>
  <c r="AJ103" i="1"/>
  <c r="AI103" i="1"/>
  <c r="AJ99" i="1"/>
  <c r="AI99" i="1"/>
  <c r="AD103" i="1"/>
  <c r="AD99" i="1"/>
  <c r="AB103" i="1"/>
  <c r="AB99" i="1"/>
  <c r="W103" i="1"/>
  <c r="W99" i="1"/>
  <c r="U103" i="1"/>
  <c r="U99" i="1"/>
  <c r="P103" i="1"/>
  <c r="P99" i="1"/>
  <c r="N103" i="1"/>
  <c r="N99" i="1"/>
  <c r="H103" i="1"/>
  <c r="H99" i="1"/>
  <c r="F103" i="1"/>
  <c r="F99" i="1"/>
  <c r="AJ95" i="1"/>
  <c r="AI95" i="1"/>
  <c r="AD95" i="1"/>
  <c r="AB95" i="1"/>
  <c r="W95" i="1"/>
  <c r="U95" i="1"/>
  <c r="P95" i="1"/>
  <c r="N95" i="1"/>
  <c r="H95" i="1"/>
  <c r="F95" i="1"/>
  <c r="AB19" i="1"/>
  <c r="U19" i="1"/>
  <c r="N19" i="1"/>
  <c r="AG102" i="1"/>
  <c r="Z102" i="1"/>
  <c r="S102" i="1"/>
  <c r="AB56" i="1"/>
  <c r="U56" i="1"/>
  <c r="N56" i="1"/>
  <c r="AG98" i="1"/>
  <c r="Z98" i="1"/>
  <c r="S98" i="1"/>
  <c r="K98" i="1"/>
  <c r="AB82" i="1" l="1"/>
  <c r="U82" i="1"/>
  <c r="N82" i="1"/>
  <c r="AB74" i="1"/>
  <c r="U74" i="1"/>
  <c r="N74" i="1"/>
  <c r="AB63" i="1"/>
  <c r="U63" i="1"/>
  <c r="N63" i="1"/>
  <c r="AB42" i="1"/>
  <c r="U42" i="1"/>
  <c r="N42" i="1"/>
  <c r="AB29" i="1"/>
  <c r="U29" i="1"/>
  <c r="N29" i="1"/>
  <c r="AB8" i="1"/>
  <c r="U8" i="1"/>
  <c r="N8" i="1"/>
  <c r="AJ54" i="1"/>
  <c r="AJ62" i="1"/>
  <c r="AJ63" i="1" s="1"/>
  <c r="AJ86" i="1"/>
  <c r="AJ87" i="1"/>
  <c r="AJ88" i="1"/>
  <c r="AJ89" i="1"/>
  <c r="AJ90" i="1"/>
  <c r="AJ91" i="1"/>
  <c r="AJ92" i="1"/>
  <c r="AJ93" i="1"/>
  <c r="AJ85" i="1"/>
  <c r="AI74" i="1"/>
  <c r="AI63" i="1"/>
  <c r="AI42" i="1"/>
  <c r="AI29" i="1"/>
  <c r="AI19" i="1"/>
  <c r="AI8" i="1"/>
  <c r="F82" i="1"/>
  <c r="H82" i="1"/>
  <c r="P82" i="1"/>
  <c r="W82" i="1"/>
  <c r="AD82" i="1"/>
  <c r="AI82" i="1"/>
  <c r="AL74" i="1"/>
  <c r="AJ74" i="1"/>
  <c r="AD74" i="1"/>
  <c r="W74" i="1"/>
  <c r="P74" i="1"/>
  <c r="H74" i="1"/>
  <c r="F74" i="1"/>
  <c r="F63" i="1"/>
  <c r="P63" i="1"/>
  <c r="H63" i="1"/>
  <c r="W63" i="1"/>
  <c r="AD63" i="1"/>
  <c r="AL63" i="1"/>
  <c r="AL8" i="1"/>
  <c r="AL19" i="1"/>
  <c r="AL29" i="1"/>
  <c r="AL42" i="1"/>
  <c r="AJ42" i="1"/>
  <c r="AD42" i="1"/>
  <c r="W42" i="1"/>
  <c r="P42" i="1"/>
  <c r="H42" i="1"/>
  <c r="F42" i="1"/>
  <c r="F29" i="1"/>
  <c r="H29" i="1"/>
  <c r="P29" i="1"/>
  <c r="W29" i="1"/>
  <c r="AD29" i="1"/>
  <c r="AJ29" i="1"/>
  <c r="AJ19" i="1"/>
  <c r="AD19" i="1"/>
  <c r="W19" i="1"/>
  <c r="P19" i="1"/>
  <c r="H19" i="1"/>
  <c r="F19" i="1"/>
  <c r="AJ8" i="1"/>
  <c r="AD8" i="1"/>
  <c r="W8" i="1"/>
  <c r="P8" i="1"/>
  <c r="H8" i="1"/>
  <c r="F8" i="1"/>
  <c r="AJ78" i="1"/>
  <c r="AJ77" i="1"/>
  <c r="AJ81" i="1"/>
  <c r="AJ80" i="1"/>
  <c r="AG67" i="1"/>
  <c r="AG68" i="1"/>
  <c r="AG69" i="1"/>
  <c r="AG70" i="1"/>
  <c r="AG71" i="1"/>
  <c r="AG72" i="1"/>
  <c r="AG73" i="1"/>
  <c r="AG66" i="1"/>
  <c r="Z67" i="1"/>
  <c r="Z68" i="1"/>
  <c r="Z69" i="1"/>
  <c r="Z70" i="1"/>
  <c r="Z71" i="1"/>
  <c r="Z72" i="1"/>
  <c r="Z73" i="1"/>
  <c r="S67" i="1"/>
  <c r="S68" i="1"/>
  <c r="S69" i="1"/>
  <c r="S70" i="1"/>
  <c r="S71" i="1"/>
  <c r="S72" i="1"/>
  <c r="S73" i="1"/>
  <c r="K67" i="1"/>
  <c r="K68" i="1"/>
  <c r="K69" i="1"/>
  <c r="K70" i="1"/>
  <c r="K71" i="1"/>
  <c r="K72" i="1"/>
  <c r="K73" i="1"/>
  <c r="Z66" i="1"/>
  <c r="S66" i="1"/>
  <c r="K66" i="1"/>
  <c r="K60" i="1"/>
  <c r="K61" i="1"/>
  <c r="K62" i="1"/>
  <c r="K59" i="1"/>
  <c r="AG60" i="1"/>
  <c r="AG61" i="1"/>
  <c r="AG62" i="1"/>
  <c r="AG59" i="1"/>
  <c r="Z60" i="1"/>
  <c r="Z61" i="1"/>
  <c r="Z62" i="1"/>
  <c r="Z59" i="1"/>
  <c r="S60" i="1"/>
  <c r="S61" i="1"/>
  <c r="S62" i="1"/>
  <c r="S59" i="1"/>
  <c r="AG46" i="1"/>
  <c r="AG47" i="1"/>
  <c r="AG48" i="1"/>
  <c r="AG49" i="1"/>
  <c r="AG50" i="1"/>
  <c r="AG51" i="1"/>
  <c r="AG52" i="1"/>
  <c r="AG53" i="1"/>
  <c r="AG54" i="1"/>
  <c r="AG55" i="1"/>
  <c r="AG45" i="1"/>
  <c r="Z46" i="1"/>
  <c r="Z47" i="1"/>
  <c r="Z48" i="1"/>
  <c r="Z49" i="1"/>
  <c r="Z50" i="1"/>
  <c r="Z51" i="1"/>
  <c r="Z52" i="1"/>
  <c r="Z53" i="1"/>
  <c r="Z54" i="1"/>
  <c r="Z55" i="1"/>
  <c r="S46" i="1"/>
  <c r="S47" i="1"/>
  <c r="S48" i="1"/>
  <c r="S49" i="1"/>
  <c r="S50" i="1"/>
  <c r="S51" i="1"/>
  <c r="S52" i="1"/>
  <c r="S53" i="1"/>
  <c r="S54" i="1"/>
  <c r="S55" i="1"/>
  <c r="Z45" i="1"/>
  <c r="S45" i="1"/>
  <c r="K46" i="1"/>
  <c r="K47" i="1"/>
  <c r="K48" i="1"/>
  <c r="K49" i="1"/>
  <c r="K50" i="1"/>
  <c r="K51" i="1"/>
  <c r="K52" i="1"/>
  <c r="K53" i="1"/>
  <c r="K54" i="1"/>
  <c r="K55" i="1"/>
  <c r="K45" i="1"/>
  <c r="AG40" i="1"/>
  <c r="AG41" i="1"/>
  <c r="Z40" i="1"/>
  <c r="Z41" i="1"/>
  <c r="AG39" i="1"/>
  <c r="Z39" i="1"/>
  <c r="S40" i="1"/>
  <c r="S41" i="1"/>
  <c r="S39" i="1"/>
  <c r="K40" i="1"/>
  <c r="K41" i="1"/>
  <c r="K39" i="1"/>
  <c r="AG23" i="1"/>
  <c r="AG24" i="1"/>
  <c r="AG25" i="1"/>
  <c r="AG26" i="1"/>
  <c r="AG27" i="1"/>
  <c r="AG22" i="1"/>
  <c r="Z23" i="1"/>
  <c r="Z24" i="1"/>
  <c r="Z25" i="1"/>
  <c r="Z26" i="1"/>
  <c r="Z27" i="1"/>
  <c r="S23" i="1"/>
  <c r="S24" i="1"/>
  <c r="S25" i="1"/>
  <c r="S26" i="1"/>
  <c r="S27" i="1"/>
  <c r="K23" i="1"/>
  <c r="K24" i="1"/>
  <c r="K25" i="1"/>
  <c r="K26" i="1"/>
  <c r="K27" i="1"/>
  <c r="K28" i="1"/>
  <c r="Z22" i="1"/>
  <c r="S22" i="1"/>
  <c r="K22" i="1"/>
  <c r="AG11" i="1"/>
  <c r="AG12" i="1"/>
  <c r="AG13" i="1"/>
  <c r="AG14" i="1"/>
  <c r="AG15" i="1"/>
  <c r="AG16" i="1"/>
  <c r="AG17" i="1"/>
  <c r="AG18" i="1"/>
  <c r="Z11" i="1"/>
  <c r="Z12" i="1"/>
  <c r="Z13" i="1"/>
  <c r="Z14" i="1"/>
  <c r="Z15" i="1"/>
  <c r="Z16" i="1"/>
  <c r="Z17" i="1"/>
  <c r="Z18" i="1"/>
  <c r="S11" i="1"/>
  <c r="S12" i="1"/>
  <c r="S13" i="1"/>
  <c r="S14" i="1"/>
  <c r="S15" i="1"/>
  <c r="S16" i="1"/>
  <c r="S17" i="1"/>
  <c r="S18" i="1"/>
  <c r="K11" i="1"/>
  <c r="K12" i="1"/>
  <c r="K13" i="1"/>
  <c r="K14" i="1"/>
  <c r="K15" i="1"/>
  <c r="K17" i="1"/>
  <c r="K18" i="1"/>
  <c r="AG6" i="1"/>
  <c r="AG7" i="1"/>
  <c r="AG5" i="1"/>
  <c r="Z6" i="1"/>
  <c r="Z7" i="1"/>
  <c r="Z5" i="1"/>
  <c r="S6" i="1"/>
  <c r="S7" i="1"/>
  <c r="S5" i="1"/>
  <c r="K6" i="1"/>
  <c r="K7" i="1"/>
  <c r="K5" i="1"/>
  <c r="AJ82" i="1" l="1"/>
  <c r="AJ56" i="1"/>
  <c r="AI56" i="1"/>
  <c r="AL56" i="1"/>
  <c r="H56" i="1"/>
  <c r="F56" i="1"/>
  <c r="W56" i="1"/>
  <c r="AD56" i="1"/>
  <c r="P56" i="1"/>
</calcChain>
</file>

<file path=xl/sharedStrings.xml><?xml version="1.0" encoding="utf-8"?>
<sst xmlns="http://schemas.openxmlformats.org/spreadsheetml/2006/main" count="489" uniqueCount="321">
  <si>
    <t>Program Health Statistics
2014-2015</t>
  </si>
  <si>
    <t>Quarterly Stats - B451</t>
  </si>
  <si>
    <t>Quarterly Stats - B452</t>
  </si>
  <si>
    <t>Quarterly Stats - B453</t>
  </si>
  <si>
    <t>Quarterly Stats - B454</t>
  </si>
  <si>
    <t>Annual Stats</t>
  </si>
  <si>
    <t>Admin Unit</t>
  </si>
  <si>
    <t># Faculty</t>
  </si>
  <si>
    <t>Enrollment (unduplicated)</t>
  </si>
  <si>
    <t>Avg Class Size</t>
  </si>
  <si>
    <t>Quarter Student FTE</t>
  </si>
  <si>
    <t>Quarter Retention Rate</t>
  </si>
  <si>
    <t>Quarter Persistence Rate</t>
  </si>
  <si>
    <t>Avg FTE genernated per instrucor</t>
  </si>
  <si>
    <t>FAC FTE</t>
  </si>
  <si>
    <t xml:space="preserve"> Enrollment (unduplicated)</t>
  </si>
  <si>
    <t>Annual Student Headcount (Unduplicated)</t>
  </si>
  <si>
    <t>Annual Student FTE</t>
  </si>
  <si>
    <t>Fall to Fall Retention Rate</t>
  </si>
  <si>
    <t>Program Completions               Degrees/Certificates</t>
  </si>
  <si>
    <t>Employment - Completers</t>
  </si>
  <si>
    <t>Employment - Early Leavers</t>
  </si>
  <si>
    <t>Entry Wages</t>
  </si>
  <si>
    <t xml:space="preserve">Advisory Cmtee Strength </t>
  </si>
  <si>
    <t>Cost per FTE</t>
  </si>
  <si>
    <t>Expectation:</t>
  </si>
  <si>
    <t xml:space="preserve">Aviation Maintenance </t>
  </si>
  <si>
    <t>82</t>
  </si>
  <si>
    <t>76</t>
  </si>
  <si>
    <t>09</t>
  </si>
  <si>
    <t>Nondestructive Testing</t>
  </si>
  <si>
    <t>55</t>
  </si>
  <si>
    <t>41</t>
  </si>
  <si>
    <t>27</t>
  </si>
  <si>
    <t>Professional Pilot</t>
  </si>
  <si>
    <t>38</t>
  </si>
  <si>
    <t>Department Level Counts</t>
  </si>
  <si>
    <t xml:space="preserve"> </t>
  </si>
  <si>
    <t>BA</t>
  </si>
  <si>
    <t>11</t>
  </si>
  <si>
    <t>13</t>
  </si>
  <si>
    <t>Automotive Collision Technician</t>
  </si>
  <si>
    <t>2/11</t>
  </si>
  <si>
    <t>35</t>
  </si>
  <si>
    <t>3/11</t>
  </si>
  <si>
    <t>40</t>
  </si>
  <si>
    <t>2/18</t>
  </si>
  <si>
    <t>2/15</t>
  </si>
  <si>
    <t>46</t>
  </si>
  <si>
    <t>Automotive Technician</t>
  </si>
  <si>
    <t>57</t>
  </si>
  <si>
    <t>64</t>
  </si>
  <si>
    <t>59</t>
  </si>
  <si>
    <t>58</t>
  </si>
  <si>
    <t>Electrician Low Voltage Fire/Security</t>
  </si>
  <si>
    <t>19</t>
  </si>
  <si>
    <t>25</t>
  </si>
  <si>
    <t>18</t>
  </si>
  <si>
    <t>HVAC</t>
  </si>
  <si>
    <t>49</t>
  </si>
  <si>
    <t>47</t>
  </si>
  <si>
    <t>78</t>
  </si>
  <si>
    <t>Manufacturing Technologies</t>
  </si>
  <si>
    <t>32</t>
  </si>
  <si>
    <t>26</t>
  </si>
  <si>
    <t>29</t>
  </si>
  <si>
    <t>MQ</t>
  </si>
  <si>
    <t>Mechatronics</t>
  </si>
  <si>
    <t>9</t>
  </si>
  <si>
    <t>8</t>
  </si>
  <si>
    <t>22</t>
  </si>
  <si>
    <t>Sustainable Building Sciences/Construction</t>
  </si>
  <si>
    <t>21</t>
  </si>
  <si>
    <t>15</t>
  </si>
  <si>
    <t>98</t>
  </si>
  <si>
    <t>Welding</t>
  </si>
  <si>
    <t>42</t>
  </si>
  <si>
    <t>63</t>
  </si>
  <si>
    <t>Architectural Engineering Design</t>
  </si>
  <si>
    <t>34</t>
  </si>
  <si>
    <t>54</t>
  </si>
  <si>
    <t>Computer Programming &amp; Web Dev.</t>
  </si>
  <si>
    <t>70</t>
  </si>
  <si>
    <t>77</t>
  </si>
  <si>
    <t>65</t>
  </si>
  <si>
    <t>CNISS</t>
  </si>
  <si>
    <t>157</t>
  </si>
  <si>
    <t>167</t>
  </si>
  <si>
    <t>45</t>
  </si>
  <si>
    <t>Environmental Sciences &amp; Technologies</t>
  </si>
  <si>
    <t>36</t>
  </si>
  <si>
    <t>85</t>
  </si>
  <si>
    <t>Graphic Technologies</t>
  </si>
  <si>
    <t>44</t>
  </si>
  <si>
    <t>Interior Design</t>
  </si>
  <si>
    <t>30</t>
  </si>
  <si>
    <t>89</t>
  </si>
  <si>
    <t xml:space="preserve">Media Design </t>
  </si>
  <si>
    <t>Workforce Development</t>
  </si>
  <si>
    <t>Worker Retraining</t>
  </si>
  <si>
    <t>WorkFirst</t>
  </si>
  <si>
    <t>Continuing Education</t>
  </si>
  <si>
    <t>Short-term training</t>
  </si>
  <si>
    <t>79</t>
  </si>
  <si>
    <t>43</t>
  </si>
  <si>
    <t>33</t>
  </si>
  <si>
    <t>80</t>
  </si>
  <si>
    <t>LPN</t>
  </si>
  <si>
    <t>88</t>
  </si>
  <si>
    <t>73</t>
  </si>
  <si>
    <t>RN</t>
  </si>
  <si>
    <t>24</t>
  </si>
  <si>
    <t>83</t>
  </si>
  <si>
    <t>Central Service/Sterile Processing</t>
  </si>
  <si>
    <t>37</t>
  </si>
  <si>
    <t>17</t>
  </si>
  <si>
    <t>28</t>
  </si>
  <si>
    <t>Dental Assistant</t>
  </si>
  <si>
    <t>39</t>
  </si>
  <si>
    <t>51</t>
  </si>
  <si>
    <t>60</t>
  </si>
  <si>
    <t>81</t>
  </si>
  <si>
    <t>Health Unit Coordinator</t>
  </si>
  <si>
    <t>Hemodialysis</t>
  </si>
  <si>
    <t>Medical Assistant</t>
  </si>
  <si>
    <t>62</t>
  </si>
  <si>
    <t>56</t>
  </si>
  <si>
    <t>Medical Histology Technician</t>
  </si>
  <si>
    <t>16</t>
  </si>
  <si>
    <t>48</t>
  </si>
  <si>
    <t>Medical Laboratory Technician</t>
  </si>
  <si>
    <t>10</t>
  </si>
  <si>
    <t>Pharmacy Technician</t>
  </si>
  <si>
    <t>Surgical Technology</t>
  </si>
  <si>
    <t>05</t>
  </si>
  <si>
    <t>Nutrition</t>
  </si>
  <si>
    <t>20</t>
  </si>
  <si>
    <t>NA</t>
  </si>
  <si>
    <t>Core Allied Health</t>
  </si>
  <si>
    <t>141</t>
  </si>
  <si>
    <t>165</t>
  </si>
  <si>
    <t>330</t>
  </si>
  <si>
    <t>Computer Applications</t>
  </si>
  <si>
    <t>Early Care and Education</t>
  </si>
  <si>
    <t>Daycare Centers</t>
  </si>
  <si>
    <t>885</t>
  </si>
  <si>
    <t>959</t>
  </si>
  <si>
    <t>1009</t>
  </si>
  <si>
    <t xml:space="preserve">Human Services </t>
  </si>
  <si>
    <t>Leadership/Service Learning</t>
  </si>
  <si>
    <t>3</t>
  </si>
  <si>
    <t>2</t>
  </si>
  <si>
    <t>4</t>
  </si>
  <si>
    <t>Accounting</t>
  </si>
  <si>
    <t>69</t>
  </si>
  <si>
    <t>61</t>
  </si>
  <si>
    <t>53</t>
  </si>
  <si>
    <t xml:space="preserve">Cosmetology </t>
  </si>
  <si>
    <t>112</t>
  </si>
  <si>
    <t>108</t>
  </si>
  <si>
    <t>87</t>
  </si>
  <si>
    <t>52</t>
  </si>
  <si>
    <t>Cosmetology - Purdy</t>
  </si>
  <si>
    <t>Culinary Arts (includes Rest. Mgmt)</t>
  </si>
  <si>
    <t>Esthetic Sciences</t>
  </si>
  <si>
    <t>50</t>
  </si>
  <si>
    <t>12</t>
  </si>
  <si>
    <t>Massage Studies</t>
  </si>
  <si>
    <t xml:space="preserve">Pastry Arts </t>
  </si>
  <si>
    <t>23</t>
  </si>
  <si>
    <t>Retail Business</t>
  </si>
  <si>
    <t>99</t>
  </si>
  <si>
    <t>127</t>
  </si>
  <si>
    <t>Basic and Academic Transfer</t>
  </si>
  <si>
    <t>CH</t>
  </si>
  <si>
    <t>ABE</t>
  </si>
  <si>
    <t>155</t>
  </si>
  <si>
    <t>185</t>
  </si>
  <si>
    <t>169</t>
  </si>
  <si>
    <t>ESL</t>
  </si>
  <si>
    <t>100</t>
  </si>
  <si>
    <t>119</t>
  </si>
  <si>
    <t>I-BEST</t>
  </si>
  <si>
    <t>5W</t>
  </si>
  <si>
    <t>Pre-college English</t>
  </si>
  <si>
    <t>195</t>
  </si>
  <si>
    <t>217</t>
  </si>
  <si>
    <t>161</t>
  </si>
  <si>
    <t>Pre-College Math</t>
  </si>
  <si>
    <t>590</t>
  </si>
  <si>
    <t>646</t>
  </si>
  <si>
    <t>555</t>
  </si>
  <si>
    <t>Biology</t>
  </si>
  <si>
    <t>Chemistry</t>
  </si>
  <si>
    <t>Math</t>
  </si>
  <si>
    <t>Physics</t>
  </si>
  <si>
    <t>English</t>
  </si>
  <si>
    <t>Communications (Incl ASL)</t>
  </si>
  <si>
    <t>Psychology</t>
  </si>
  <si>
    <t>Sociology</t>
  </si>
  <si>
    <t>Other (Art, Music, GEO)</t>
  </si>
  <si>
    <t xml:space="preserve">Program Health Statistics </t>
  </si>
  <si>
    <t>Data Definitions, Rules, and Quality Concerns</t>
  </si>
  <si>
    <t>The Program Health Statistics report contains information for three different levels of aggregation: 1) the admin unit level, 2) the program level, and 3) the department level.  Data elements given are at the admin unit or program level.  The same elements are then calculated from the base data to arrive at department level data, where applicable.  Different outcome measures are associated with different levels; it is important to note that the data points used for any particular outcome measure must be observed at the same level as the outcome measure it is being used to calclate.  The rules and definition for each element and its level designation are given below.  There are also a number of hidden columns that contain data necessary to do certain calculations.  Hidden columns are also defined here, and are indicated as hidden by a 'Y' .</t>
  </si>
  <si>
    <t>Level</t>
  </si>
  <si>
    <t>Column</t>
  </si>
  <si>
    <t>Element</t>
  </si>
  <si>
    <t>Definition</t>
  </si>
  <si>
    <t>Notes</t>
  </si>
  <si>
    <t>Hidden</t>
  </si>
  <si>
    <t>A - B</t>
  </si>
  <si>
    <t xml:space="preserve">College assigned number to identify the administrative unit which organizes courses related to a program or similar topic.  The admin unit title appears in the next column and usually matches the program to which the courses in the admin unit are part of. This correspondence is not, however, consistent across all programs.  See Notes. </t>
  </si>
  <si>
    <t>Some programs are comprised of courses from more than one admin unit; therefore, it cannot be said there is a one-to-one correspondence between admin unit and program. An example is Pastry Arts, which comprises courses from both the Pastry Arts and Culinary Arts admin units.</t>
  </si>
  <si>
    <t>Program</t>
  </si>
  <si>
    <t>C, G, K, O</t>
  </si>
  <si>
    <t>Admit</t>
  </si>
  <si>
    <t>The number of students admitted to the program indicated by the admin unit title; determined by the presence of the EPC on the student record.</t>
  </si>
  <si>
    <t>Y</t>
  </si>
  <si>
    <t>D, H, L, P</t>
  </si>
  <si>
    <t>Incidental</t>
  </si>
  <si>
    <t>The number of students who are taking a course(s) in the admin unit, but who either have no EPC on their student record, or have an EPC that does not match the primary program of the admin unit.</t>
  </si>
  <si>
    <t>Department</t>
  </si>
  <si>
    <t>E,I, M, Q</t>
  </si>
  <si>
    <t>Cross AU</t>
  </si>
  <si>
    <t>The number of students who are taking courses that are part of an admin unit in the same department as the program they are admitted to, but those courses are not from their program.</t>
  </si>
  <si>
    <t xml:space="preserve">Hidden Columns = </t>
  </si>
  <si>
    <t>F, J, N, R</t>
  </si>
  <si>
    <t>10th day Enrollment, Unduplicated by admin unit, by quarter, Q1-4</t>
  </si>
  <si>
    <t xml:space="preserve">The unduplicated number of students for each quarter who are taking courses in the admin unit who are present on the 10th day of the quarter.  </t>
  </si>
  <si>
    <t>This is the sum of the numbers in all three of the preceding columns.</t>
  </si>
  <si>
    <t>S, T, U, V</t>
  </si>
  <si>
    <t>Quarterly Success Rate, Q1-4</t>
  </si>
  <si>
    <t xml:space="preserve">The percent of enrollments in admin unit courses which resulted in a grade of 'C' or better. </t>
  </si>
  <si>
    <t xml:space="preserve"> Enrollments where the student withdrew  or vanished are included in the denominator.</t>
  </si>
  <si>
    <t>W, X, Y, Z</t>
  </si>
  <si>
    <t>Within-Quarter Retention Rate</t>
  </si>
  <si>
    <t>The percent of enrollments where the student was present on the 10th day of the quarter that resulted in completion of the course, regardless of final grade.</t>
  </si>
  <si>
    <t>Enrollments resulting in a withdrawal or a vanish are NOT included in the numerator.  Enrollment resulting in a grade below a 'C' ARE included in the numerator.</t>
  </si>
  <si>
    <t>AA, AD, AG, AJ</t>
  </si>
  <si>
    <t>Student FTE (Quarterly)</t>
  </si>
  <si>
    <t>Total student FTE for all courses in the admin unit for the quarter.</t>
  </si>
  <si>
    <t>= sum of all student FTE for all courses or the quarter / 15</t>
  </si>
  <si>
    <t>AB, AE, AH, AK</t>
  </si>
  <si>
    <t>Faculty FTE (Quarterly)</t>
  </si>
  <si>
    <t>Total faculty FTE for all courses in the admin unit for the quarter.</t>
  </si>
  <si>
    <t>= sum of all faculty FTE for all courses for the quarter</t>
  </si>
  <si>
    <t>AC, AF, AI, AL</t>
  </si>
  <si>
    <t>Student / Faculty Ratio</t>
  </si>
  <si>
    <t>Ratio of students to faculty in terms of FTE</t>
  </si>
  <si>
    <t>total student FTE / total faculty FTE, for the quarter</t>
  </si>
  <si>
    <t>AN</t>
  </si>
  <si>
    <t>Annual Admitted Headcount (Unduplicated</t>
  </si>
  <si>
    <t>Unduplicated annual number of students who have an EPC on their student record that matches as the primary program for the admin unit.</t>
  </si>
  <si>
    <t>AO</t>
  </si>
  <si>
    <t>Annual Non-admit Headcount (Unduplicated)</t>
  </si>
  <si>
    <t>Unduplicated annual number of students who do not have an EPC on their student record, OR who have an EPC that is not a match to the primary program of the admin unit.</t>
  </si>
  <si>
    <t>AP</t>
  </si>
  <si>
    <t>Annual Admin_Unit Headcount (Unduplicated)</t>
  </si>
  <si>
    <t>Unduplicated annual number of students who take courses within the admin unit, regardless of program admit status.</t>
  </si>
  <si>
    <t>= sum of preceding two columns</t>
  </si>
  <si>
    <t>AQ</t>
  </si>
  <si>
    <t>Drops (program admitted)</t>
  </si>
  <si>
    <t>Unduplicated annual number of students who were admitted to the primary program of the admin unit who did not continue into the following year and who did not graduate.</t>
  </si>
  <si>
    <t xml:space="preserve">Program </t>
  </si>
  <si>
    <t>AR</t>
  </si>
  <si>
    <t>Annual Retention Rate</t>
  </si>
  <si>
    <t>Percent of students admited to the primary program represented by the admin unit who continued into the following year or who graduated.</t>
  </si>
  <si>
    <t>= Annual Admitted Headcount - Drops / Annual Admitted Headcount</t>
  </si>
  <si>
    <t>AS</t>
  </si>
  <si>
    <t>Number of Graduates (program admitted)</t>
  </si>
  <si>
    <t>Number of students who have an EPC on their student record that matches the primary program of the admin unit who graduated during the target year.</t>
  </si>
  <si>
    <t>This is an unduplicated count by program; some students may earn more than one award, in more than one program. A student is counted in each program for which an award is earned.  If multiple stackable awards are earned that are contained within one program and admin unit, the student is counted only once.  The primary identifier is the base of the EPC, e.g, 603T, 603A, and 603D are counted as 603.  A student earning all three of these credentials would be counted only once.</t>
  </si>
  <si>
    <t>AT</t>
  </si>
  <si>
    <t>Number of awards</t>
  </si>
  <si>
    <t>Number of individual awards issued from the primary program represented by the admin unit.</t>
  </si>
  <si>
    <t>This is a count of awards, not of students receiving them.</t>
  </si>
  <si>
    <t>AU</t>
  </si>
  <si>
    <t>Annual Completion Rate</t>
  </si>
  <si>
    <t>Percenet of students admitted to the primary program represente by the admin unit who graduated during the target year.</t>
  </si>
  <si>
    <t>=Number of Graduates / Annual Admitted Headcount</t>
  </si>
  <si>
    <t>AV</t>
  </si>
  <si>
    <t>Annualized measure of student FTE across all quarters.</t>
  </si>
  <si>
    <t>= ((sum of all quarterly student FTE) * 15 )/ 45</t>
  </si>
  <si>
    <t>AW</t>
  </si>
  <si>
    <t>Annual Faculty FTE</t>
  </si>
  <si>
    <t>Annualized measure of faculty FTE across all quarters.</t>
  </si>
  <si>
    <t>= sum of all faculty FTE for all quarters / 3</t>
  </si>
  <si>
    <t>AX</t>
  </si>
  <si>
    <t>Annual Student / Faculty Ratio</t>
  </si>
  <si>
    <t>Ratio of students to faculty on an annualized basis</t>
  </si>
  <si>
    <t>= Annualized student FTE / Annualized faculty FTE</t>
  </si>
  <si>
    <t>AY-AZ</t>
  </si>
  <si>
    <t>Employment Rates (4-Yr Average)  Completers vs. Early Leavers</t>
  </si>
  <si>
    <t xml:space="preserve">A student is counted as employed if employment in a job with a CIP code similar to the training program graduate from is noted.  Adjustments to the rate are made for students who are graduated, but cannot be linked because of SSN issues.  A 4-yr average is used to mediate the effects of fluctuating enrollment and graudation.  SBCTC recommends against using the rates given for a single year unless a minimum of 25 students are in the group of graduates.  Using data from a rolling 4-years ensures this minimum number for most programs, and stablizes the rate over time.  </t>
  </si>
  <si>
    <t>Advisory Committee Strength</t>
  </si>
  <si>
    <t>TBD</t>
  </si>
  <si>
    <r>
      <rPr>
        <b/>
        <sz val="11"/>
        <color theme="1"/>
        <rFont val="Calibri"/>
        <family val="2"/>
        <scheme val="minor"/>
      </rPr>
      <t>Other Notes:</t>
    </r>
    <r>
      <rPr>
        <sz val="11"/>
        <color theme="1"/>
        <rFont val="Calibri"/>
        <family val="2"/>
        <scheme val="minor"/>
      </rPr>
      <t xml:space="preserve">  When calculating department averages for percent measures, the percents cannot be averaged; the total counts for numerator and denominator were summed across all quartesr or admin units and then divided.  For department averages of counts within admin units, if any admin unit has a zero enrollment, that admin unit is not added to the count being used for the divisor.</t>
    </r>
  </si>
  <si>
    <t>Estimated employments rates calculated by SBCTC as determined by a match of the SSNs of program completers to unemployment insurance data records; employment status is noted for the third quarter in the year after leaving the training program.    Completers are defined by the state as students who have completed a minimum of 45 credits in a program of study, or who have graduated with a credential.  Early leavers are those students who have left a training program without graduating and without earning 45 credits. Files for 2014-15 graduates and leavers will not be available until spring 2017.</t>
  </si>
  <si>
    <t>NAC*</t>
  </si>
  <si>
    <t>* High proportions of students graduated in the term in question but none persisted to the next term.</t>
  </si>
  <si>
    <t>Percentage of students enrolled anytime in the year who returned in fall plus the number of completers divided by the annual headcount</t>
  </si>
  <si>
    <t>number of those who returned in the fall + annual completers /annual headcount</t>
  </si>
  <si>
    <t>Quarterly persistence rate</t>
  </si>
  <si>
    <t>Number of students who persisted to the next term not counting those who graduated over the number of students enrolled in the term by programby admin unit.</t>
  </si>
  <si>
    <t>17
96</t>
  </si>
  <si>
    <t xml:space="preserve">04
77 </t>
  </si>
  <si>
    <t>62
72</t>
  </si>
  <si>
    <t>College Success</t>
  </si>
  <si>
    <t>Baccalaureate</t>
  </si>
  <si>
    <t>Nursing Programs</t>
  </si>
  <si>
    <t>Aerospace, Technology, Manufacturing, &amp; Workforce</t>
  </si>
  <si>
    <t>Aerospace, Aviation, &amp; Composites</t>
  </si>
  <si>
    <t>Manufacturing, Auto, &amp; Trades</t>
  </si>
  <si>
    <t>Computer, Design, &amp; Technology</t>
  </si>
  <si>
    <t>Health, Client &amp; Business and Human Services</t>
  </si>
  <si>
    <t>Health Sciences</t>
  </si>
  <si>
    <t>Human Services</t>
  </si>
  <si>
    <t>Client and Business</t>
  </si>
  <si>
    <t>Basic Skills and Dev Ed</t>
  </si>
  <si>
    <t>Academics</t>
  </si>
  <si>
    <t>Operations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</si>
</sst>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1"/>
      <color theme="1"/>
      <name val="Calibri"/>
      <family val="2"/>
      <scheme val="minor"/>
    </font>
    <font>
      <b/>
      <sz val="11"/>
      <color theme="1"/>
      <name val="Calibri"/>
      <family val="2"/>
      <scheme val="minor"/>
    </font>
    <font>
      <sz val="11"/>
      <color theme="1"/>
      <name val="Futura"/>
      <family val="2"/>
    </font>
    <font>
      <b/>
      <sz val="11"/>
      <name val="Optima"/>
    </font>
    <font>
      <sz val="11"/>
      <color theme="0"/>
      <name val="Futura"/>
      <family val="2"/>
    </font>
    <font>
      <b/>
      <sz val="12"/>
      <color theme="1"/>
      <name val="Futura"/>
      <family val="2"/>
    </font>
    <font>
      <sz val="11"/>
      <color theme="1"/>
      <name val="Microsoft Sans Serif"/>
      <family val="2"/>
    </font>
    <font>
      <b/>
      <sz val="14"/>
      <name val="Optimale"/>
    </font>
    <font>
      <sz val="11"/>
      <color theme="1"/>
      <name val="Optimale"/>
    </font>
    <font>
      <b/>
      <sz val="11"/>
      <color theme="1"/>
      <name val="Optimale"/>
    </font>
    <font>
      <b/>
      <sz val="11"/>
      <color theme="1" tint="0.249977111117893"/>
      <name val="Futura"/>
      <family val="2"/>
    </font>
    <font>
      <b/>
      <sz val="16"/>
      <color theme="1"/>
      <name val="Calibri"/>
      <family val="2"/>
      <scheme val="minor"/>
    </font>
    <font>
      <b/>
      <sz val="14"/>
      <name val="Optima"/>
    </font>
    <font>
      <sz val="11"/>
      <color theme="1"/>
      <name val="Calibri"/>
      <family val="2"/>
      <scheme val="minor"/>
    </font>
    <font>
      <b/>
      <sz val="11"/>
      <color theme="1"/>
      <name val="Futura"/>
      <family val="2"/>
    </font>
    <font>
      <sz val="9"/>
      <color theme="1"/>
      <name val="Microsoft Sans Serif"/>
      <family val="2"/>
    </font>
    <font>
      <sz val="9"/>
      <color theme="1"/>
      <name val="Futura"/>
      <family val="2"/>
    </font>
    <font>
      <b/>
      <sz val="9"/>
      <color theme="1" tint="0.249977111117893"/>
      <name val="Microsoft Sans Serif"/>
      <family val="2"/>
    </font>
    <font>
      <b/>
      <sz val="9"/>
      <color theme="1" tint="0.249977111117893"/>
      <name val="Optimale"/>
    </font>
    <font>
      <b/>
      <sz val="9"/>
      <color theme="1" tint="0.249977111117893"/>
      <name val="Futura"/>
      <family val="2"/>
    </font>
    <font>
      <b/>
      <sz val="9"/>
      <color theme="1"/>
      <name val="Microsoft Sans Serif"/>
      <family val="2"/>
    </font>
    <font>
      <b/>
      <sz val="9"/>
      <color theme="1"/>
      <name val="Optimale"/>
    </font>
    <font>
      <b/>
      <sz val="9"/>
      <color theme="1"/>
      <name val="Futura"/>
      <family val="2"/>
    </font>
    <font>
      <sz val="9"/>
      <color theme="1"/>
      <name val="Optimale"/>
    </font>
    <font>
      <b/>
      <sz val="8"/>
      <name val="Optima"/>
    </font>
    <font>
      <b/>
      <sz val="8"/>
      <color theme="1"/>
      <name val="Calibri"/>
      <family val="2"/>
      <scheme val="minor"/>
    </font>
    <font>
      <b/>
      <sz val="10"/>
      <color theme="1"/>
      <name val="Futura"/>
      <family val="2"/>
    </font>
    <font>
      <b/>
      <i/>
      <sz val="10"/>
      <color theme="1"/>
      <name val="Optimale"/>
    </font>
    <font>
      <b/>
      <sz val="10"/>
      <color theme="1"/>
      <name val="Optimale"/>
    </font>
    <font>
      <b/>
      <u/>
      <sz val="12"/>
      <color theme="0"/>
      <name val="Optima"/>
    </font>
  </fonts>
  <fills count="9">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7195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rgb="FF719500"/>
      </left>
      <right style="thick">
        <color rgb="FF719500"/>
      </right>
      <top style="thick">
        <color rgb="FF719500"/>
      </top>
      <bottom style="thick">
        <color rgb="FF719500"/>
      </bottom>
      <diagonal/>
    </border>
    <border>
      <left style="thin">
        <color indexed="64"/>
      </left>
      <right style="thin">
        <color indexed="64"/>
      </right>
      <top/>
      <bottom style="thin">
        <color indexed="64"/>
      </bottom>
      <diagonal/>
    </border>
    <border>
      <left/>
      <right style="thick">
        <color rgb="FF719500"/>
      </right>
      <top style="thick">
        <color rgb="FF719500"/>
      </top>
      <bottom style="thick">
        <color rgb="FF719500"/>
      </bottom>
      <diagonal/>
    </border>
    <border>
      <left style="thin">
        <color indexed="64"/>
      </left>
      <right style="thick">
        <color rgb="FF719500"/>
      </right>
      <top/>
      <bottom style="thin">
        <color indexed="64"/>
      </bottom>
      <diagonal/>
    </border>
    <border>
      <left style="thin">
        <color indexed="64"/>
      </left>
      <right style="thick">
        <color rgb="FF719500"/>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rgb="FF719500"/>
      </left>
      <right style="thick">
        <color rgb="FF719500"/>
      </right>
      <top style="thick">
        <color rgb="FF719500"/>
      </top>
      <bottom/>
      <diagonal/>
    </border>
    <border>
      <left style="medium">
        <color indexed="64"/>
      </left>
      <right style="thick">
        <color rgb="FF719500"/>
      </right>
      <top style="thick">
        <color rgb="FF719500"/>
      </top>
      <bottom style="thick">
        <color rgb="FF719500"/>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ck">
        <color rgb="FF719500"/>
      </right>
      <top/>
      <bottom/>
      <diagonal/>
    </border>
    <border>
      <left style="thick">
        <color rgb="FF719500"/>
      </left>
      <right style="thick">
        <color rgb="FF719500"/>
      </right>
      <top/>
      <bottom style="thick">
        <color rgb="FF719500"/>
      </bottom>
      <diagonal/>
    </border>
    <border>
      <left style="thin">
        <color indexed="64"/>
      </left>
      <right style="thick">
        <color rgb="FF719500"/>
      </right>
      <top/>
      <bottom/>
      <diagonal/>
    </border>
    <border>
      <left style="thick">
        <color rgb="FF719500"/>
      </left>
      <right style="thick">
        <color rgb="FF719500"/>
      </right>
      <top/>
      <bottom/>
      <diagonal/>
    </border>
    <border>
      <left/>
      <right/>
      <top style="thick">
        <color theme="6" tint="-0.24994659260841701"/>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right style="thick">
        <color rgb="FF719500"/>
      </right>
      <top style="thin">
        <color indexed="64"/>
      </top>
      <bottom style="thin">
        <color indexed="64"/>
      </bottom>
      <diagonal/>
    </border>
    <border>
      <left/>
      <right style="thick">
        <color rgb="FF719500"/>
      </right>
      <top style="thin">
        <color indexed="64"/>
      </top>
      <bottom style="medium">
        <color indexed="64"/>
      </bottom>
      <diagonal/>
    </border>
    <border>
      <left/>
      <right/>
      <top style="thin">
        <color indexed="64"/>
      </top>
      <bottom style="thick">
        <color rgb="FF719500"/>
      </bottom>
      <diagonal/>
    </border>
    <border>
      <left/>
      <right style="thin">
        <color indexed="64"/>
      </right>
      <top style="thin">
        <color indexed="64"/>
      </top>
      <bottom style="thick">
        <color rgb="FF719500"/>
      </bottom>
      <diagonal/>
    </border>
    <border>
      <left style="thin">
        <color indexed="64"/>
      </left>
      <right style="thin">
        <color indexed="64"/>
      </right>
      <top style="thin">
        <color indexed="64"/>
      </top>
      <bottom style="thick">
        <color rgb="FF719500"/>
      </bottom>
      <diagonal/>
    </border>
    <border>
      <left style="thin">
        <color indexed="64"/>
      </left>
      <right style="thin">
        <color indexed="64"/>
      </right>
      <top/>
      <bottom style="thick">
        <color rgb="FF719500"/>
      </bottom>
      <diagonal/>
    </border>
    <border>
      <left style="thin">
        <color indexed="64"/>
      </left>
      <right style="thick">
        <color rgb="FF719500"/>
      </right>
      <top style="thin">
        <color indexed="64"/>
      </top>
      <bottom style="thick">
        <color rgb="FF719500"/>
      </bottom>
      <diagonal/>
    </border>
    <border>
      <left style="thick">
        <color rgb="FF719500"/>
      </left>
      <right/>
      <top/>
      <bottom style="thick">
        <color rgb="FF719500"/>
      </bottom>
      <diagonal/>
    </border>
    <border>
      <left/>
      <right style="thin">
        <color indexed="64"/>
      </right>
      <top/>
      <bottom style="thick">
        <color rgb="FF719500"/>
      </bottom>
      <diagonal/>
    </border>
    <border>
      <left/>
      <right style="thin">
        <color indexed="64"/>
      </right>
      <top/>
      <bottom/>
      <diagonal/>
    </border>
    <border>
      <left style="thick">
        <color rgb="FF719500"/>
      </left>
      <right/>
      <top/>
      <bottom/>
      <diagonal/>
    </border>
    <border>
      <left style="thick">
        <color rgb="FF719500"/>
      </left>
      <right style="thin">
        <color indexed="64"/>
      </right>
      <top style="thin">
        <color indexed="64"/>
      </top>
      <bottom style="thin">
        <color indexed="64"/>
      </bottom>
      <diagonal/>
    </border>
    <border>
      <left/>
      <right style="thin">
        <color indexed="64"/>
      </right>
      <top style="thick">
        <color rgb="FF719500"/>
      </top>
      <bottom/>
      <diagonal/>
    </border>
    <border>
      <left style="thick">
        <color rgb="FF719500"/>
      </left>
      <right style="thin">
        <color indexed="64"/>
      </right>
      <top/>
      <bottom/>
      <diagonal/>
    </border>
    <border>
      <left style="thin">
        <color indexed="64"/>
      </left>
      <right style="thin">
        <color indexed="64"/>
      </right>
      <top style="thick">
        <color rgb="FF719500"/>
      </top>
      <bottom/>
      <diagonal/>
    </border>
    <border>
      <left style="thick">
        <color rgb="FF719500"/>
      </left>
      <right style="thin">
        <color indexed="64"/>
      </right>
      <top style="thin">
        <color indexed="64"/>
      </top>
      <bottom/>
      <diagonal/>
    </border>
    <border>
      <left style="thin">
        <color indexed="64"/>
      </left>
      <right/>
      <top style="thick">
        <color rgb="FF719500"/>
      </top>
      <bottom/>
      <diagonal/>
    </border>
    <border>
      <left style="thin">
        <color indexed="64"/>
      </left>
      <right/>
      <top style="thin">
        <color indexed="64"/>
      </top>
      <bottom style="thick">
        <color rgb="FF719500"/>
      </bottom>
      <diagonal/>
    </border>
    <border>
      <left/>
      <right style="thick">
        <color rgb="FF719500"/>
      </right>
      <top style="thin">
        <color indexed="64"/>
      </top>
      <bottom/>
      <diagonal/>
    </border>
    <border>
      <left style="thin">
        <color indexed="64"/>
      </left>
      <right style="thick">
        <color rgb="FF719500"/>
      </right>
      <top style="thin">
        <color indexed="64"/>
      </top>
      <bottom style="medium">
        <color indexed="64"/>
      </bottom>
      <diagonal/>
    </border>
    <border>
      <left style="thick">
        <color rgb="FF719500"/>
      </left>
      <right style="thick">
        <color rgb="FF719500"/>
      </right>
      <top style="thick">
        <color theme="6" tint="-0.24994659260841701"/>
      </top>
      <bottom/>
      <diagonal/>
    </border>
  </borders>
  <cellStyleXfs count="2">
    <xf numFmtId="0" fontId="0" fillId="0" borderId="0"/>
    <xf numFmtId="9" fontId="13" fillId="0" borderId="0" applyFont="0" applyFill="0" applyBorder="0" applyAlignment="0" applyProtection="0"/>
  </cellStyleXfs>
  <cellXfs count="291">
    <xf numFmtId="0" fontId="0" fillId="0" borderId="0" xfId="0"/>
    <xf numFmtId="0" fontId="0" fillId="0" borderId="0" xfId="0" applyAlignment="1">
      <alignment horizontal="center" vertical="center"/>
    </xf>
    <xf numFmtId="0" fontId="4" fillId="5" borderId="6" xfId="0" applyFont="1" applyFill="1" applyBorder="1"/>
    <xf numFmtId="2" fontId="4" fillId="5" borderId="6" xfId="0" applyNumberFormat="1" applyFont="1" applyFill="1" applyBorder="1"/>
    <xf numFmtId="2" fontId="0" fillId="0" borderId="0" xfId="0" applyNumberFormat="1"/>
    <xf numFmtId="2" fontId="2" fillId="4" borderId="1" xfId="0" applyNumberFormat="1" applyFont="1" applyFill="1" applyBorder="1" applyAlignment="1">
      <alignment horizontal="center" vertical="center"/>
    </xf>
    <xf numFmtId="0" fontId="0" fillId="0" borderId="0" xfId="0" applyFill="1"/>
    <xf numFmtId="0" fontId="2" fillId="2" borderId="11" xfId="0" applyFont="1" applyFill="1" applyBorder="1"/>
    <xf numFmtId="0" fontId="0" fillId="0" borderId="0" xfId="0" applyBorder="1"/>
    <xf numFmtId="0" fontId="3" fillId="2" borderId="11" xfId="0" applyFont="1" applyFill="1" applyBorder="1" applyAlignment="1">
      <alignment horizontal="center" textRotation="90"/>
    </xf>
    <xf numFmtId="0" fontId="8" fillId="2" borderId="7" xfId="0" applyFont="1" applyFill="1" applyBorder="1"/>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2" xfId="0" applyFont="1" applyBorder="1" applyAlignment="1">
      <alignment horizontal="center" vertical="center"/>
    </xf>
    <xf numFmtId="0" fontId="0" fillId="0" borderId="0" xfId="0" quotePrefix="1" applyBorder="1" applyAlignment="1">
      <alignment horizontal="center" vertical="center" wrapText="1"/>
    </xf>
    <xf numFmtId="0" fontId="0" fillId="0" borderId="0" xfId="0" quotePrefix="1"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2" fillId="2" borderId="23" xfId="0" applyFont="1" applyFill="1" applyBorder="1"/>
    <xf numFmtId="0" fontId="9" fillId="2" borderId="23" xfId="0" applyFont="1" applyFill="1" applyBorder="1"/>
    <xf numFmtId="2" fontId="4" fillId="5" borderId="25" xfId="0" applyNumberFormat="1" applyFont="1" applyFill="1" applyBorder="1"/>
    <xf numFmtId="0" fontId="4" fillId="5" borderId="24" xfId="0" applyFont="1" applyFill="1" applyBorder="1"/>
    <xf numFmtId="0" fontId="0" fillId="2" borderId="35" xfId="0" applyFill="1" applyBorder="1"/>
    <xf numFmtId="0" fontId="1" fillId="7" borderId="34" xfId="0" applyFont="1" applyFill="1" applyBorder="1" applyAlignment="1"/>
    <xf numFmtId="0" fontId="8" fillId="2" borderId="43" xfId="0" applyFont="1" applyFill="1" applyBorder="1"/>
    <xf numFmtId="9" fontId="6" fillId="8" borderId="1" xfId="0" applyNumberFormat="1" applyFont="1" applyFill="1" applyBorder="1" applyAlignment="1">
      <alignment horizontal="center" vertical="center"/>
    </xf>
    <xf numFmtId="0" fontId="2" fillId="8" borderId="26"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4" xfId="0" applyNumberFormat="1" applyFont="1" applyFill="1" applyBorder="1" applyAlignment="1">
      <alignment horizontal="center" vertical="center"/>
    </xf>
    <xf numFmtId="9" fontId="6" fillId="8" borderId="10" xfId="0" applyNumberFormat="1" applyFont="1" applyFill="1" applyBorder="1" applyAlignment="1">
      <alignment horizontal="center" vertical="center"/>
    </xf>
    <xf numFmtId="1" fontId="6" fillId="8" borderId="1" xfId="0" applyNumberFormat="1" applyFont="1" applyFill="1" applyBorder="1" applyAlignment="1">
      <alignment horizontal="center" vertical="center"/>
    </xf>
    <xf numFmtId="1" fontId="4" fillId="5" borderId="6" xfId="0" applyNumberFormat="1" applyFont="1" applyFill="1" applyBorder="1"/>
    <xf numFmtId="1" fontId="0" fillId="0" borderId="0" xfId="0" applyNumberFormat="1"/>
    <xf numFmtId="164" fontId="6" fillId="8" borderId="1" xfId="0" applyNumberFormat="1" applyFont="1" applyFill="1" applyBorder="1" applyAlignment="1">
      <alignment horizontal="center" vertical="center"/>
    </xf>
    <xf numFmtId="164" fontId="4" fillId="5" borderId="6" xfId="0" applyNumberFormat="1" applyFont="1" applyFill="1" applyBorder="1"/>
    <xf numFmtId="164" fontId="0" fillId="0" borderId="0" xfId="0" applyNumberFormat="1"/>
    <xf numFmtId="164" fontId="2" fillId="8" borderId="1" xfId="0" applyNumberFormat="1" applyFont="1" applyFill="1" applyBorder="1" applyAlignment="1">
      <alignment horizontal="center" vertical="center"/>
    </xf>
    <xf numFmtId="164" fontId="4" fillId="5" borderId="8"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49" fontId="1" fillId="0" borderId="0" xfId="0" applyNumberFormat="1" applyFont="1" applyAlignment="1">
      <alignment textRotation="90"/>
    </xf>
    <xf numFmtId="0" fontId="1" fillId="0" borderId="0" xfId="0" applyFont="1" applyAlignment="1">
      <alignment horizontal="center" textRotation="90"/>
    </xf>
    <xf numFmtId="0" fontId="0" fillId="0" borderId="0" xfId="0" applyAlignment="1">
      <alignment horizontal="center"/>
    </xf>
    <xf numFmtId="0" fontId="0" fillId="0" borderId="0" xfId="0" applyFill="1" applyAlignment="1">
      <alignment horizontal="center"/>
    </xf>
    <xf numFmtId="49" fontId="0" fillId="0" borderId="0" xfId="0" applyNumberFormat="1" applyAlignment="1"/>
    <xf numFmtId="49" fontId="0" fillId="0" borderId="0" xfId="0" applyNumberFormat="1" applyFill="1" applyAlignment="1"/>
    <xf numFmtId="164" fontId="6" fillId="8" borderId="3" xfId="0" applyNumberFormat="1" applyFont="1" applyFill="1" applyBorder="1" applyAlignment="1">
      <alignment horizontal="center" vertical="center"/>
    </xf>
    <xf numFmtId="164" fontId="4" fillId="5" borderId="8" xfId="0" applyNumberFormat="1" applyFont="1" applyFill="1" applyBorder="1"/>
    <xf numFmtId="49" fontId="0" fillId="0" borderId="0" xfId="0" applyNumberFormat="1" applyAlignment="1">
      <alignment wrapText="1"/>
    </xf>
    <xf numFmtId="1" fontId="2" fillId="8" borderId="4" xfId="0" applyNumberFormat="1" applyFont="1" applyFill="1" applyBorder="1" applyAlignment="1">
      <alignment horizontal="center" vertical="center"/>
    </xf>
    <xf numFmtId="1" fontId="4" fillId="5" borderId="8" xfId="0" applyNumberFormat="1" applyFont="1" applyFill="1" applyBorder="1"/>
    <xf numFmtId="1" fontId="10" fillId="2" borderId="23" xfId="0" applyNumberFormat="1" applyFont="1" applyFill="1" applyBorder="1"/>
    <xf numFmtId="1" fontId="4" fillId="5" borderId="24" xfId="0" applyNumberFormat="1" applyFont="1" applyFill="1" applyBorder="1"/>
    <xf numFmtId="49" fontId="1" fillId="0" borderId="0" xfId="0" applyNumberFormat="1" applyFont="1" applyAlignment="1"/>
    <xf numFmtId="0" fontId="1" fillId="0" borderId="0" xfId="0" applyFont="1" applyAlignment="1">
      <alignment horizontal="center"/>
    </xf>
    <xf numFmtId="0" fontId="14" fillId="2" borderId="11" xfId="0" applyFont="1" applyFill="1" applyBorder="1"/>
    <xf numFmtId="0" fontId="1" fillId="0" borderId="0" xfId="0" applyFont="1"/>
    <xf numFmtId="0" fontId="9" fillId="2" borderId="7" xfId="0" applyFont="1" applyFill="1" applyBorder="1"/>
    <xf numFmtId="1" fontId="1" fillId="0" borderId="0" xfId="0" applyNumberFormat="1" applyFont="1" applyAlignment="1"/>
    <xf numFmtId="1" fontId="1" fillId="0" borderId="0" xfId="0" applyNumberFormat="1" applyFont="1" applyAlignment="1">
      <alignment horizontal="center"/>
    </xf>
    <xf numFmtId="1" fontId="1" fillId="0" borderId="0" xfId="0" applyNumberFormat="1" applyFont="1"/>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quotePrefix="1" applyBorder="1" applyAlignment="1">
      <alignment horizontal="center" vertical="center"/>
    </xf>
    <xf numFmtId="0" fontId="2" fillId="2" borderId="0" xfId="0" applyFont="1" applyFill="1" applyBorder="1"/>
    <xf numFmtId="1" fontId="15" fillId="6" borderId="1" xfId="0" applyNumberFormat="1" applyFont="1" applyFill="1" applyBorder="1" applyAlignment="1">
      <alignment horizontal="center" vertical="center"/>
    </xf>
    <xf numFmtId="1" fontId="15" fillId="7" borderId="1" xfId="0" applyNumberFormat="1" applyFont="1" applyFill="1" applyBorder="1" applyAlignment="1">
      <alignment horizontal="center" vertical="center"/>
    </xf>
    <xf numFmtId="164" fontId="15" fillId="6" borderId="1" xfId="0" applyNumberFormat="1" applyFont="1" applyFill="1" applyBorder="1" applyAlignment="1">
      <alignment horizontal="center" vertical="center"/>
    </xf>
    <xf numFmtId="9" fontId="15" fillId="7" borderId="1" xfId="0" applyNumberFormat="1" applyFont="1" applyFill="1" applyBorder="1" applyAlignment="1">
      <alignment horizontal="center" vertical="center"/>
    </xf>
    <xf numFmtId="9" fontId="15" fillId="6" borderId="1" xfId="1" applyFont="1" applyFill="1" applyBorder="1" applyAlignment="1">
      <alignment horizontal="center" vertical="center"/>
    </xf>
    <xf numFmtId="164" fontId="15" fillId="6" borderId="3" xfId="0" applyNumberFormat="1" applyFont="1" applyFill="1" applyBorder="1" applyAlignment="1">
      <alignment horizontal="center" vertical="center"/>
    </xf>
    <xf numFmtId="2" fontId="16" fillId="4" borderId="1" xfId="0" applyNumberFormat="1" applyFont="1" applyFill="1" applyBorder="1" applyAlignment="1">
      <alignment horizontal="center" vertical="center"/>
    </xf>
    <xf numFmtId="0" fontId="16" fillId="2" borderId="23" xfId="0" applyFont="1" applyFill="1" applyBorder="1"/>
    <xf numFmtId="9" fontId="15" fillId="6" borderId="1" xfId="0" applyNumberFormat="1" applyFont="1" applyFill="1" applyBorder="1" applyAlignment="1">
      <alignment horizontal="center" vertical="center"/>
    </xf>
    <xf numFmtId="0" fontId="16" fillId="4" borderId="26" xfId="0" applyFont="1" applyFill="1" applyBorder="1" applyAlignment="1">
      <alignment horizontal="center" vertical="center"/>
    </xf>
    <xf numFmtId="164" fontId="16" fillId="4" borderId="1" xfId="0" applyNumberFormat="1" applyFont="1" applyFill="1" applyBorder="1" applyAlignment="1">
      <alignment horizontal="center" vertical="center"/>
    </xf>
    <xf numFmtId="9" fontId="16" fillId="4" borderId="1" xfId="0" applyNumberFormat="1" applyFont="1" applyFill="1" applyBorder="1" applyAlignment="1">
      <alignment horizontal="center" vertical="center"/>
    </xf>
    <xf numFmtId="1" fontId="16" fillId="4" borderId="4" xfId="0" applyNumberFormat="1" applyFont="1" applyFill="1" applyBorder="1" applyAlignment="1">
      <alignment horizontal="center" vertical="center"/>
    </xf>
    <xf numFmtId="9" fontId="16" fillId="4" borderId="4" xfId="0" applyNumberFormat="1" applyFont="1" applyFill="1" applyBorder="1" applyAlignment="1">
      <alignment horizontal="center" vertical="center"/>
    </xf>
    <xf numFmtId="9" fontId="15" fillId="4" borderId="1" xfId="0" applyNumberFormat="1" applyFont="1" applyFill="1" applyBorder="1" applyAlignment="1">
      <alignment horizontal="center" vertical="center"/>
    </xf>
    <xf numFmtId="9" fontId="15" fillId="4" borderId="10" xfId="0" applyNumberFormat="1" applyFont="1" applyFill="1" applyBorder="1" applyAlignment="1">
      <alignment horizontal="center" vertical="center"/>
    </xf>
    <xf numFmtId="1" fontId="15" fillId="7" borderId="4" xfId="0" applyNumberFormat="1" applyFont="1" applyFill="1" applyBorder="1" applyAlignment="1">
      <alignment horizontal="center" vertical="center"/>
    </xf>
    <xf numFmtId="9" fontId="15" fillId="4" borderId="4" xfId="0" applyNumberFormat="1" applyFont="1" applyFill="1" applyBorder="1" applyAlignment="1">
      <alignment horizontal="center" vertical="center"/>
    </xf>
    <xf numFmtId="1" fontId="17" fillId="4" borderId="4" xfId="0" quotePrefix="1" applyNumberFormat="1" applyFont="1" applyFill="1" applyBorder="1" applyAlignment="1">
      <alignment horizontal="center" vertical="center"/>
    </xf>
    <xf numFmtId="164" fontId="17" fillId="4" borderId="4" xfId="0" quotePrefix="1" applyNumberFormat="1" applyFont="1" applyFill="1" applyBorder="1" applyAlignment="1">
      <alignment horizontal="center" vertical="center"/>
    </xf>
    <xf numFmtId="1" fontId="17" fillId="4" borderId="1" xfId="0" quotePrefix="1" applyNumberFormat="1" applyFont="1" applyFill="1" applyBorder="1" applyAlignment="1">
      <alignment horizontal="center" vertical="center"/>
    </xf>
    <xf numFmtId="1" fontId="18" fillId="4" borderId="1" xfId="0" quotePrefix="1" applyNumberFormat="1" applyFont="1" applyFill="1" applyBorder="1" applyAlignment="1">
      <alignment horizontal="center" vertical="center"/>
    </xf>
    <xf numFmtId="1" fontId="19" fillId="2" borderId="23" xfId="0" applyNumberFormat="1" applyFont="1" applyFill="1" applyBorder="1"/>
    <xf numFmtId="1" fontId="20" fillId="4" borderId="1" xfId="0" applyNumberFormat="1" applyFont="1" applyFill="1" applyBorder="1" applyAlignment="1">
      <alignment horizontal="center" vertical="center"/>
    </xf>
    <xf numFmtId="1" fontId="18" fillId="4" borderId="26" xfId="0" applyNumberFormat="1" applyFont="1" applyFill="1" applyBorder="1" applyAlignment="1">
      <alignment horizontal="center" vertical="center"/>
    </xf>
    <xf numFmtId="164" fontId="18" fillId="4" borderId="1" xfId="0" applyNumberFormat="1" applyFont="1" applyFill="1" applyBorder="1" applyAlignment="1">
      <alignment horizontal="center" vertical="center"/>
    </xf>
    <xf numFmtId="9" fontId="18" fillId="4" borderId="1" xfId="1" quotePrefix="1" applyFont="1" applyFill="1" applyBorder="1" applyAlignment="1">
      <alignment horizontal="center" vertical="center"/>
    </xf>
    <xf numFmtId="1" fontId="18" fillId="4" borderId="4" xfId="0" applyNumberFormat="1" applyFont="1" applyFill="1" applyBorder="1" applyAlignment="1">
      <alignment horizontal="center" vertical="center"/>
    </xf>
    <xf numFmtId="1" fontId="17" fillId="4" borderId="38" xfId="0" quotePrefix="1" applyNumberFormat="1" applyFont="1" applyFill="1" applyBorder="1" applyAlignment="1">
      <alignment horizontal="center" vertical="center"/>
    </xf>
    <xf numFmtId="1" fontId="18" fillId="3" borderId="1" xfId="0" applyNumberFormat="1" applyFont="1" applyFill="1" applyBorder="1" applyAlignment="1">
      <alignment horizontal="center" vertical="center"/>
    </xf>
    <xf numFmtId="1" fontId="18" fillId="3" borderId="4"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9" fontId="18" fillId="3" borderId="1" xfId="0" applyNumberFormat="1" applyFont="1" applyFill="1" applyBorder="1" applyAlignment="1">
      <alignment horizontal="center" vertical="center"/>
    </xf>
    <xf numFmtId="164" fontId="18" fillId="3" borderId="3" xfId="0" applyNumberFormat="1" applyFont="1" applyFill="1" applyBorder="1" applyAlignment="1">
      <alignment horizontal="center" vertical="center"/>
    </xf>
    <xf numFmtId="2" fontId="21" fillId="3" borderId="1" xfId="0" applyNumberFormat="1" applyFont="1" applyFill="1" applyBorder="1" applyAlignment="1">
      <alignment horizontal="center" vertical="center"/>
    </xf>
    <xf numFmtId="0" fontId="21" fillId="2" borderId="23" xfId="0" applyFont="1" applyFill="1" applyBorder="1"/>
    <xf numFmtId="1" fontId="18" fillId="3" borderId="26" xfId="0" applyNumberFormat="1" applyFont="1" applyFill="1" applyBorder="1" applyAlignment="1">
      <alignment horizontal="center" vertical="center"/>
    </xf>
    <xf numFmtId="9" fontId="18" fillId="3" borderId="4" xfId="0" applyNumberFormat="1" applyFont="1" applyFill="1" applyBorder="1" applyAlignment="1">
      <alignment horizontal="center" vertical="center"/>
    </xf>
    <xf numFmtId="9" fontId="18" fillId="3" borderId="38" xfId="0" applyNumberFormat="1" applyFont="1" applyFill="1" applyBorder="1" applyAlignment="1">
      <alignment horizontal="center" vertical="center"/>
    </xf>
    <xf numFmtId="1" fontId="15" fillId="5" borderId="3" xfId="0" applyNumberFormat="1" applyFont="1" applyFill="1" applyBorder="1"/>
    <xf numFmtId="164" fontId="15" fillId="5" borderId="3" xfId="0" applyNumberFormat="1" applyFont="1" applyFill="1" applyBorder="1"/>
    <xf numFmtId="9" fontId="15" fillId="5" borderId="3" xfId="0" applyNumberFormat="1" applyFont="1" applyFill="1" applyBorder="1"/>
    <xf numFmtId="2" fontId="16" fillId="5" borderId="3" xfId="0" applyNumberFormat="1" applyFont="1" applyFill="1" applyBorder="1" applyAlignment="1">
      <alignment horizontal="center" vertical="center"/>
    </xf>
    <xf numFmtId="0" fontId="16" fillId="5" borderId="16" xfId="0" applyFont="1" applyFill="1" applyBorder="1" applyAlignment="1">
      <alignment horizontal="center" vertical="center"/>
    </xf>
    <xf numFmtId="164" fontId="16" fillId="5" borderId="17" xfId="0" applyNumberFormat="1" applyFont="1" applyFill="1" applyBorder="1" applyAlignment="1">
      <alignment horizontal="center" vertical="center"/>
    </xf>
    <xf numFmtId="1" fontId="16" fillId="5" borderId="27" xfId="0" applyNumberFormat="1" applyFont="1" applyFill="1" applyBorder="1" applyAlignment="1">
      <alignment horizontal="center" vertical="center"/>
    </xf>
    <xf numFmtId="9" fontId="16" fillId="5" borderId="27" xfId="0" applyNumberFormat="1" applyFont="1" applyFill="1" applyBorder="1" applyAlignment="1">
      <alignment horizontal="center" vertical="center"/>
    </xf>
    <xf numFmtId="2" fontId="16" fillId="5" borderId="28" xfId="0" applyNumberFormat="1" applyFont="1" applyFill="1" applyBorder="1" applyAlignment="1">
      <alignment horizontal="center" vertical="center"/>
    </xf>
    <xf numFmtId="2" fontId="16" fillId="5" borderId="39" xfId="0" applyNumberFormat="1" applyFont="1" applyFill="1" applyBorder="1" applyAlignment="1">
      <alignment horizontal="center" vertical="center"/>
    </xf>
    <xf numFmtId="2" fontId="16" fillId="0" borderId="4" xfId="0" applyNumberFormat="1" applyFont="1" applyBorder="1" applyAlignment="1">
      <alignment horizontal="center" vertical="center"/>
    </xf>
    <xf numFmtId="0" fontId="16" fillId="2" borderId="11" xfId="0" applyFont="1" applyFill="1" applyBorder="1"/>
    <xf numFmtId="0" fontId="16" fillId="4" borderId="7" xfId="0" applyFont="1" applyFill="1" applyBorder="1" applyAlignment="1">
      <alignment horizontal="center" vertical="center"/>
    </xf>
    <xf numFmtId="164" fontId="16" fillId="4" borderId="7" xfId="0" applyNumberFormat="1" applyFont="1" applyFill="1" applyBorder="1" applyAlignment="1">
      <alignment horizontal="center" vertical="center"/>
    </xf>
    <xf numFmtId="9" fontId="16" fillId="4" borderId="7" xfId="0" applyNumberFormat="1" applyFont="1" applyFill="1" applyBorder="1" applyAlignment="1">
      <alignment horizontal="center" vertical="center"/>
    </xf>
    <xf numFmtId="1" fontId="16" fillId="4" borderId="5" xfId="0" applyNumberFormat="1" applyFont="1" applyFill="1" applyBorder="1" applyAlignment="1">
      <alignment horizontal="center" vertical="center"/>
    </xf>
    <xf numFmtId="9" fontId="15" fillId="4" borderId="7" xfId="0" applyNumberFormat="1" applyFont="1" applyFill="1" applyBorder="1" applyAlignment="1">
      <alignment horizontal="center" vertical="center"/>
    </xf>
    <xf numFmtId="9" fontId="15" fillId="4" borderId="9" xfId="0" applyNumberFormat="1" applyFont="1" applyFill="1" applyBorder="1" applyAlignment="1">
      <alignment horizontal="center" vertical="center"/>
    </xf>
    <xf numFmtId="49" fontId="15" fillId="7" borderId="1" xfId="0" applyNumberFormat="1" applyFont="1" applyFill="1" applyBorder="1" applyAlignment="1">
      <alignment horizontal="center" vertical="center"/>
    </xf>
    <xf numFmtId="2" fontId="16" fillId="4" borderId="4" xfId="0" applyNumberFormat="1" applyFont="1" applyFill="1" applyBorder="1" applyAlignment="1">
      <alignment horizontal="center" vertical="center"/>
    </xf>
    <xf numFmtId="0" fontId="16" fillId="4" borderId="1" xfId="0" applyFont="1" applyFill="1" applyBorder="1" applyAlignment="1">
      <alignment horizontal="center" vertical="center"/>
    </xf>
    <xf numFmtId="1" fontId="16" fillId="4" borderId="4" xfId="0" quotePrefix="1" applyNumberFormat="1" applyFont="1" applyFill="1" applyBorder="1" applyAlignment="1">
      <alignment horizontal="center" vertical="center"/>
    </xf>
    <xf numFmtId="9" fontId="16" fillId="4" borderId="1" xfId="0" quotePrefix="1" applyNumberFormat="1" applyFont="1" applyFill="1" applyBorder="1" applyAlignment="1">
      <alignment horizontal="center" vertical="center"/>
    </xf>
    <xf numFmtId="9" fontId="17" fillId="4" borderId="1" xfId="0" quotePrefix="1" applyNumberFormat="1" applyFont="1" applyFill="1" applyBorder="1" applyAlignment="1">
      <alignment horizontal="center" vertical="center"/>
    </xf>
    <xf numFmtId="164" fontId="17" fillId="4" borderId="1" xfId="0" quotePrefix="1" applyNumberFormat="1" applyFont="1" applyFill="1" applyBorder="1" applyAlignment="1">
      <alignment horizontal="center" vertical="center"/>
    </xf>
    <xf numFmtId="2" fontId="18" fillId="4" borderId="4" xfId="0" applyNumberFormat="1" applyFont="1" applyFill="1" applyBorder="1" applyAlignment="1">
      <alignment horizontal="center" vertical="center"/>
    </xf>
    <xf numFmtId="0" fontId="22" fillId="2" borderId="11" xfId="0" applyFont="1" applyFill="1" applyBorder="1"/>
    <xf numFmtId="0" fontId="18" fillId="4" borderId="1" xfId="0" applyFont="1" applyFill="1" applyBorder="1" applyAlignment="1">
      <alignment horizontal="center" vertical="center"/>
    </xf>
    <xf numFmtId="9" fontId="18" fillId="4" borderId="1" xfId="0" quotePrefix="1" applyNumberFormat="1" applyFont="1" applyFill="1" applyBorder="1" applyAlignment="1">
      <alignment horizontal="center" vertical="center"/>
    </xf>
    <xf numFmtId="9" fontId="19" fillId="4" borderId="1" xfId="0" quotePrefix="1" applyNumberFormat="1" applyFont="1" applyFill="1" applyBorder="1" applyAlignment="1">
      <alignment horizontal="center" vertical="center"/>
    </xf>
    <xf numFmtId="2" fontId="19" fillId="4" borderId="1"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2" fontId="18" fillId="3" borderId="4" xfId="0" applyNumberFormat="1" applyFont="1" applyFill="1" applyBorder="1" applyAlignment="1">
      <alignment horizontal="center" vertical="center"/>
    </xf>
    <xf numFmtId="0" fontId="23" fillId="2" borderId="7" xfId="0" applyFont="1" applyFill="1" applyBorder="1"/>
    <xf numFmtId="1" fontId="21" fillId="3" borderId="1" xfId="0" applyNumberFormat="1" applyFont="1" applyFill="1" applyBorder="1" applyAlignment="1">
      <alignment horizontal="center" vertical="center"/>
    </xf>
    <xf numFmtId="164" fontId="21" fillId="3" borderId="1" xfId="0" applyNumberFormat="1" applyFont="1" applyFill="1" applyBorder="1" applyAlignment="1">
      <alignment horizontal="center" vertical="center"/>
    </xf>
    <xf numFmtId="9" fontId="21" fillId="3" borderId="1" xfId="0" applyNumberFormat="1" applyFont="1" applyFill="1" applyBorder="1" applyAlignment="1">
      <alignment horizontal="center" vertical="center"/>
    </xf>
    <xf numFmtId="1" fontId="21" fillId="3" borderId="4" xfId="0" applyNumberFormat="1" applyFont="1" applyFill="1" applyBorder="1" applyAlignment="1">
      <alignment horizontal="center" vertical="center"/>
    </xf>
    <xf numFmtId="2" fontId="23" fillId="3" borderId="1" xfId="0" applyNumberFormat="1" applyFont="1" applyFill="1" applyBorder="1"/>
    <xf numFmtId="2" fontId="23" fillId="3" borderId="10" xfId="0" applyNumberFormat="1" applyFont="1" applyFill="1" applyBorder="1"/>
    <xf numFmtId="2" fontId="16" fillId="0" borderId="1" xfId="0" applyNumberFormat="1" applyFont="1" applyBorder="1" applyAlignment="1">
      <alignment horizontal="center" vertical="center"/>
    </xf>
    <xf numFmtId="9" fontId="17" fillId="4" borderId="4" xfId="0" quotePrefix="1" applyNumberFormat="1" applyFont="1" applyFill="1" applyBorder="1" applyAlignment="1">
      <alignment horizontal="center" vertical="center"/>
    </xf>
    <xf numFmtId="164" fontId="17" fillId="4" borderId="3" xfId="0" quotePrefix="1" applyNumberFormat="1" applyFont="1" applyFill="1" applyBorder="1" applyAlignment="1">
      <alignment horizontal="center" vertical="center"/>
    </xf>
    <xf numFmtId="2" fontId="18" fillId="4" borderId="1" xfId="0" applyNumberFormat="1" applyFont="1" applyFill="1" applyBorder="1" applyAlignment="1">
      <alignment horizontal="center" vertical="center"/>
    </xf>
    <xf numFmtId="1" fontId="18" fillId="3" borderId="42" xfId="0" applyNumberFormat="1" applyFont="1" applyFill="1" applyBorder="1" applyAlignment="1">
      <alignment horizontal="center" vertical="center"/>
    </xf>
    <xf numFmtId="1" fontId="18" fillId="3" borderId="41" xfId="0" applyNumberFormat="1" applyFont="1" applyFill="1" applyBorder="1" applyAlignment="1">
      <alignment horizontal="center" vertical="center"/>
    </xf>
    <xf numFmtId="164" fontId="18" fillId="3" borderId="42" xfId="0" applyNumberFormat="1" applyFont="1" applyFill="1" applyBorder="1" applyAlignment="1">
      <alignment horizontal="center" vertical="center"/>
    </xf>
    <xf numFmtId="9" fontId="18" fillId="3" borderId="42" xfId="0" applyNumberFormat="1" applyFont="1" applyFill="1" applyBorder="1" applyAlignment="1">
      <alignment horizontal="center" vertical="center"/>
    </xf>
    <xf numFmtId="164" fontId="18" fillId="3" borderId="40" xfId="0" applyNumberFormat="1" applyFont="1" applyFill="1" applyBorder="1" applyAlignment="1">
      <alignment horizontal="center" vertical="center"/>
    </xf>
    <xf numFmtId="2" fontId="18" fillId="3" borderId="41" xfId="0" applyNumberFormat="1" applyFont="1" applyFill="1" applyBorder="1" applyAlignment="1">
      <alignment horizontal="center" vertical="center"/>
    </xf>
    <xf numFmtId="0" fontId="23" fillId="2" borderId="43" xfId="0" applyFont="1" applyFill="1" applyBorder="1"/>
    <xf numFmtId="1" fontId="21" fillId="3" borderId="42" xfId="0" applyNumberFormat="1" applyFont="1" applyFill="1" applyBorder="1" applyAlignment="1">
      <alignment horizontal="center" vertical="center"/>
    </xf>
    <xf numFmtId="164" fontId="21" fillId="3" borderId="42" xfId="0" applyNumberFormat="1" applyFont="1" applyFill="1" applyBorder="1" applyAlignment="1">
      <alignment horizontal="center" vertical="center"/>
    </xf>
    <xf numFmtId="9" fontId="21" fillId="3" borderId="42" xfId="0" applyNumberFormat="1" applyFont="1" applyFill="1" applyBorder="1" applyAlignment="1">
      <alignment horizontal="center" vertical="center"/>
    </xf>
    <xf numFmtId="1" fontId="21" fillId="3" borderId="41" xfId="0" applyNumberFormat="1" applyFont="1" applyFill="1" applyBorder="1" applyAlignment="1">
      <alignment horizontal="center" vertical="center"/>
    </xf>
    <xf numFmtId="2" fontId="23" fillId="3" borderId="42" xfId="0" applyNumberFormat="1" applyFont="1" applyFill="1" applyBorder="1"/>
    <xf numFmtId="2" fontId="23" fillId="3" borderId="44" xfId="0" applyNumberFormat="1" applyFont="1" applyFill="1" applyBorder="1"/>
    <xf numFmtId="1" fontId="15" fillId="5" borderId="29" xfId="0" applyNumberFormat="1" applyFont="1" applyFill="1" applyBorder="1"/>
    <xf numFmtId="164" fontId="15" fillId="5" borderId="29" xfId="0" applyNumberFormat="1" applyFont="1" applyFill="1" applyBorder="1"/>
    <xf numFmtId="9" fontId="15" fillId="5" borderId="29" xfId="0" applyNumberFormat="1" applyFont="1" applyFill="1" applyBorder="1"/>
    <xf numFmtId="2" fontId="16" fillId="5" borderId="29" xfId="0" applyNumberFormat="1" applyFont="1" applyFill="1" applyBorder="1" applyAlignment="1">
      <alignment horizontal="center" vertical="center"/>
    </xf>
    <xf numFmtId="0" fontId="21" fillId="2" borderId="7" xfId="0" applyFont="1" applyFill="1" applyBorder="1"/>
    <xf numFmtId="1" fontId="18" fillId="4" borderId="1" xfId="0" applyNumberFormat="1" applyFont="1" applyFill="1" applyBorder="1" applyAlignment="1">
      <alignment horizontal="center" vertical="center"/>
    </xf>
    <xf numFmtId="0" fontId="15" fillId="6" borderId="1" xfId="0" applyNumberFormat="1" applyFont="1" applyFill="1" applyBorder="1" applyAlignment="1">
      <alignment horizontal="center" vertical="center"/>
    </xf>
    <xf numFmtId="1" fontId="15" fillId="6" borderId="4" xfId="0" applyNumberFormat="1" applyFont="1" applyFill="1" applyBorder="1" applyAlignment="1">
      <alignment horizontal="center" vertical="center"/>
    </xf>
    <xf numFmtId="164" fontId="15" fillId="6" borderId="4" xfId="0" applyNumberFormat="1" applyFont="1" applyFill="1" applyBorder="1" applyAlignment="1">
      <alignment horizontal="center" vertical="center"/>
    </xf>
    <xf numFmtId="9" fontId="15" fillId="7" borderId="4" xfId="0" applyNumberFormat="1" applyFont="1" applyFill="1" applyBorder="1" applyAlignment="1">
      <alignment horizontal="center" vertical="center"/>
    </xf>
    <xf numFmtId="0" fontId="15" fillId="6" borderId="4" xfId="0" applyNumberFormat="1" applyFont="1" applyFill="1" applyBorder="1" applyAlignment="1">
      <alignment horizontal="center" vertical="center"/>
    </xf>
    <xf numFmtId="1" fontId="15" fillId="5" borderId="0" xfId="0" applyNumberFormat="1" applyFont="1" applyFill="1" applyBorder="1"/>
    <xf numFmtId="164" fontId="15" fillId="5" borderId="0" xfId="0" applyNumberFormat="1" applyFont="1" applyFill="1" applyBorder="1"/>
    <xf numFmtId="9" fontId="15" fillId="5" borderId="0" xfId="0" applyNumberFormat="1" applyFont="1" applyFill="1" applyBorder="1"/>
    <xf numFmtId="2" fontId="16" fillId="5" borderId="0" xfId="0" applyNumberFormat="1" applyFont="1" applyFill="1" applyBorder="1" applyAlignment="1">
      <alignment horizontal="center" vertical="center"/>
    </xf>
    <xf numFmtId="0" fontId="16" fillId="2" borderId="0" xfId="0" applyFont="1" applyFill="1" applyBorder="1"/>
    <xf numFmtId="0" fontId="16" fillId="5" borderId="0" xfId="0" applyFont="1" applyFill="1" applyBorder="1" applyAlignment="1">
      <alignment horizontal="center" vertical="center"/>
    </xf>
    <xf numFmtId="164" fontId="16" fillId="5" borderId="0" xfId="0" applyNumberFormat="1" applyFont="1" applyFill="1" applyBorder="1" applyAlignment="1">
      <alignment horizontal="center" vertical="center"/>
    </xf>
    <xf numFmtId="1" fontId="16" fillId="5" borderId="0" xfId="0" applyNumberFormat="1" applyFont="1" applyFill="1" applyBorder="1" applyAlignment="1">
      <alignment horizontal="center" vertical="center"/>
    </xf>
    <xf numFmtId="9" fontId="16" fillId="5" borderId="0" xfId="0" applyNumberFormat="1" applyFont="1" applyFill="1" applyBorder="1" applyAlignment="1">
      <alignment horizontal="center" vertical="center"/>
    </xf>
    <xf numFmtId="1" fontId="24" fillId="6" borderId="33" xfId="0" applyNumberFormat="1" applyFont="1" applyFill="1" applyBorder="1" applyAlignment="1">
      <alignment horizontal="center" textRotation="90" wrapText="1"/>
    </xf>
    <xf numFmtId="1" fontId="24" fillId="7" borderId="33" xfId="0" applyNumberFormat="1" applyFont="1" applyFill="1" applyBorder="1" applyAlignment="1">
      <alignment horizontal="center" textRotation="90" wrapText="1"/>
    </xf>
    <xf numFmtId="164" fontId="24" fillId="6" borderId="33" xfId="0" applyNumberFormat="1" applyFont="1" applyFill="1" applyBorder="1" applyAlignment="1">
      <alignment horizontal="center" textRotation="90" wrapText="1"/>
    </xf>
    <xf numFmtId="0" fontId="24" fillId="7" borderId="33" xfId="0" applyFont="1" applyFill="1" applyBorder="1" applyAlignment="1">
      <alignment horizontal="center" textRotation="90" wrapText="1"/>
    </xf>
    <xf numFmtId="9" fontId="24" fillId="6" borderId="33" xfId="1" applyFont="1" applyFill="1" applyBorder="1" applyAlignment="1">
      <alignment horizontal="center" textRotation="90" wrapText="1"/>
    </xf>
    <xf numFmtId="2" fontId="24" fillId="4" borderId="33" xfId="0" applyNumberFormat="1" applyFont="1" applyFill="1" applyBorder="1" applyAlignment="1">
      <alignment horizontal="center" textRotation="90"/>
    </xf>
    <xf numFmtId="0" fontId="24" fillId="2" borderId="11" xfId="0" applyFont="1" applyFill="1" applyBorder="1" applyAlignment="1">
      <alignment horizontal="center" textRotation="90"/>
    </xf>
    <xf numFmtId="0" fontId="24" fillId="6" borderId="33" xfId="0" applyFont="1" applyFill="1" applyBorder="1" applyAlignment="1">
      <alignment horizontal="center" textRotation="90" wrapText="1"/>
    </xf>
    <xf numFmtId="0" fontId="24" fillId="4" borderId="32" xfId="0" applyFont="1" applyFill="1" applyBorder="1" applyAlignment="1">
      <alignment horizontal="center" textRotation="90" wrapText="1"/>
    </xf>
    <xf numFmtId="164" fontId="24" fillId="4" borderId="33" xfId="0" applyNumberFormat="1" applyFont="1" applyFill="1" applyBorder="1" applyAlignment="1">
      <alignment horizontal="center" textRotation="90" wrapText="1"/>
    </xf>
    <xf numFmtId="1" fontId="24" fillId="4" borderId="30" xfId="0" applyNumberFormat="1" applyFont="1" applyFill="1" applyBorder="1" applyAlignment="1">
      <alignment horizontal="center" textRotation="90" wrapText="1"/>
    </xf>
    <xf numFmtId="2" fontId="24" fillId="4" borderId="30" xfId="0" applyNumberFormat="1" applyFont="1" applyFill="1" applyBorder="1" applyAlignment="1">
      <alignment horizontal="center" textRotation="90" wrapText="1"/>
    </xf>
    <xf numFmtId="0" fontId="24" fillId="4" borderId="33" xfId="0" applyFont="1" applyFill="1" applyBorder="1" applyAlignment="1">
      <alignment horizontal="center" textRotation="90" wrapText="1"/>
    </xf>
    <xf numFmtId="0" fontId="26" fillId="8" borderId="1" xfId="0" applyFont="1" applyFill="1" applyBorder="1" applyAlignment="1">
      <alignment vertical="center" wrapText="1"/>
    </xf>
    <xf numFmtId="1" fontId="27" fillId="4" borderId="2" xfId="0" applyNumberFormat="1" applyFont="1" applyFill="1" applyBorder="1" applyAlignment="1">
      <alignment vertical="center" wrapText="1"/>
    </xf>
    <xf numFmtId="0" fontId="28" fillId="3" borderId="4" xfId="0" applyFont="1" applyFill="1" applyBorder="1" applyAlignment="1">
      <alignment horizontal="center" vertical="center"/>
    </xf>
    <xf numFmtId="0" fontId="26" fillId="0" borderId="1" xfId="0" applyFont="1" applyBorder="1" applyAlignment="1">
      <alignment vertical="center" wrapText="1"/>
    </xf>
    <xf numFmtId="0" fontId="27" fillId="4" borderId="2"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8" fillId="3" borderId="41" xfId="0" applyFont="1" applyFill="1" applyBorder="1" applyAlignment="1">
      <alignment horizontal="center" vertical="center"/>
    </xf>
    <xf numFmtId="0" fontId="29" fillId="5" borderId="1" xfId="0" applyFont="1" applyFill="1" applyBorder="1" applyAlignment="1">
      <alignment vertical="center" wrapText="1"/>
    </xf>
    <xf numFmtId="0" fontId="29" fillId="5" borderId="5" xfId="0" applyFont="1" applyFill="1" applyBorder="1" applyAlignment="1">
      <alignment horizontal="left" vertical="center" wrapText="1"/>
    </xf>
    <xf numFmtId="0" fontId="29" fillId="5" borderId="49" xfId="0" applyFont="1" applyFill="1" applyBorder="1" applyAlignment="1">
      <alignment vertical="center" wrapText="1"/>
    </xf>
    <xf numFmtId="0" fontId="0" fillId="0" borderId="50" xfId="0" applyBorder="1"/>
    <xf numFmtId="0" fontId="26" fillId="0" borderId="49" xfId="0" applyFont="1" applyBorder="1" applyAlignment="1">
      <alignment vertical="center" wrapText="1"/>
    </xf>
    <xf numFmtId="0" fontId="27" fillId="4" borderId="49" xfId="0" applyFont="1" applyFill="1" applyBorder="1" applyAlignment="1">
      <alignment horizontal="left" vertical="center" wrapText="1"/>
    </xf>
    <xf numFmtId="0" fontId="28" fillId="3" borderId="49" xfId="0" applyFont="1" applyFill="1" applyBorder="1" applyAlignment="1">
      <alignment horizontal="center" vertical="center"/>
    </xf>
    <xf numFmtId="0" fontId="26" fillId="0" borderId="49" xfId="0" applyFont="1" applyFill="1" applyBorder="1" applyAlignment="1">
      <alignment vertical="center" wrapText="1"/>
    </xf>
    <xf numFmtId="0" fontId="29" fillId="5" borderId="51" xfId="0" applyFont="1" applyFill="1" applyBorder="1" applyAlignment="1">
      <alignment vertical="center" wrapText="1"/>
    </xf>
    <xf numFmtId="0" fontId="27" fillId="4" borderId="53" xfId="0" applyFont="1" applyFill="1" applyBorder="1" applyAlignment="1">
      <alignment horizontal="left" vertical="center" wrapText="1"/>
    </xf>
    <xf numFmtId="0" fontId="5" fillId="0" borderId="52" xfId="0" applyFont="1" applyFill="1" applyBorder="1" applyAlignment="1">
      <alignment vertical="center" wrapText="1"/>
    </xf>
    <xf numFmtId="1" fontId="17" fillId="4" borderId="42" xfId="0" quotePrefix="1" applyNumberFormat="1" applyFont="1" applyFill="1" applyBorder="1" applyAlignment="1">
      <alignment horizontal="center" vertical="center"/>
    </xf>
    <xf numFmtId="1" fontId="17" fillId="4" borderId="41" xfId="0" quotePrefix="1" applyNumberFormat="1" applyFont="1" applyFill="1" applyBorder="1" applyAlignment="1">
      <alignment horizontal="center" vertical="center"/>
    </xf>
    <xf numFmtId="164" fontId="17" fillId="4" borderId="41" xfId="0" quotePrefix="1" applyNumberFormat="1" applyFont="1" applyFill="1" applyBorder="1" applyAlignment="1">
      <alignment horizontal="center" vertical="center"/>
    </xf>
    <xf numFmtId="9" fontId="17" fillId="4" borderId="41" xfId="0" quotePrefix="1" applyNumberFormat="1" applyFont="1" applyFill="1" applyBorder="1" applyAlignment="1">
      <alignment horizontal="center" vertical="center"/>
    </xf>
    <xf numFmtId="164" fontId="17" fillId="4" borderId="40" xfId="0" quotePrefix="1" applyNumberFormat="1" applyFont="1" applyFill="1" applyBorder="1" applyAlignment="1">
      <alignment horizontal="center" vertical="center"/>
    </xf>
    <xf numFmtId="2" fontId="18" fillId="4" borderId="42" xfId="0" applyNumberFormat="1" applyFont="1" applyFill="1" applyBorder="1" applyAlignment="1">
      <alignment horizontal="center" vertical="center"/>
    </xf>
    <xf numFmtId="0" fontId="22" fillId="2" borderId="43" xfId="0" applyFont="1" applyFill="1" applyBorder="1"/>
    <xf numFmtId="9" fontId="17" fillId="4" borderId="42" xfId="0" quotePrefix="1" applyNumberFormat="1" applyFont="1" applyFill="1" applyBorder="1" applyAlignment="1">
      <alignment horizontal="center" vertical="center"/>
    </xf>
    <xf numFmtId="0" fontId="18" fillId="4" borderId="42" xfId="0" applyFont="1" applyFill="1" applyBorder="1" applyAlignment="1">
      <alignment horizontal="center" vertical="center"/>
    </xf>
    <xf numFmtId="164" fontId="18" fillId="4" borderId="42" xfId="0" applyNumberFormat="1" applyFont="1" applyFill="1" applyBorder="1" applyAlignment="1">
      <alignment horizontal="center" vertical="center"/>
    </xf>
    <xf numFmtId="9" fontId="18" fillId="4" borderId="42" xfId="0" quotePrefix="1" applyNumberFormat="1" applyFont="1" applyFill="1" applyBorder="1" applyAlignment="1">
      <alignment horizontal="center" vertical="center"/>
    </xf>
    <xf numFmtId="1" fontId="18" fillId="4" borderId="41" xfId="0" applyNumberFormat="1" applyFont="1" applyFill="1" applyBorder="1" applyAlignment="1">
      <alignment horizontal="center" vertical="center"/>
    </xf>
    <xf numFmtId="9" fontId="19" fillId="4" borderId="42" xfId="0" quotePrefix="1" applyNumberFormat="1" applyFont="1" applyFill="1" applyBorder="1" applyAlignment="1">
      <alignment horizontal="center" vertical="center"/>
    </xf>
    <xf numFmtId="2" fontId="19" fillId="4" borderId="42" xfId="0" applyNumberFormat="1" applyFont="1" applyFill="1" applyBorder="1" applyAlignment="1">
      <alignment horizontal="center" vertical="center"/>
    </xf>
    <xf numFmtId="0" fontId="0" fillId="0" borderId="54" xfId="0" applyBorder="1"/>
    <xf numFmtId="2" fontId="19" fillId="4" borderId="55" xfId="0" applyNumberFormat="1" applyFont="1" applyFill="1" applyBorder="1" applyAlignment="1">
      <alignment horizontal="center" vertical="center"/>
    </xf>
    <xf numFmtId="0" fontId="1" fillId="0" borderId="48" xfId="0" applyFont="1" applyBorder="1"/>
    <xf numFmtId="2" fontId="16" fillId="5" borderId="56" xfId="0" applyNumberFormat="1" applyFont="1" applyFill="1" applyBorder="1" applyAlignment="1">
      <alignment horizontal="center" vertical="center"/>
    </xf>
    <xf numFmtId="2" fontId="16" fillId="5" borderId="57" xfId="0" applyNumberFormat="1" applyFont="1" applyFill="1" applyBorder="1" applyAlignment="1">
      <alignment horizontal="center" vertical="center"/>
    </xf>
    <xf numFmtId="2" fontId="16" fillId="5" borderId="27" xfId="0" applyNumberFormat="1" applyFont="1" applyFill="1" applyBorder="1" applyAlignment="1">
      <alignment horizontal="center" vertical="center"/>
    </xf>
    <xf numFmtId="0" fontId="0" fillId="0" borderId="48" xfId="0" applyBorder="1"/>
    <xf numFmtId="0" fontId="29" fillId="5" borderId="8" xfId="0" applyFont="1" applyFill="1" applyBorder="1" applyAlignment="1">
      <alignment vertical="center" wrapText="1"/>
    </xf>
    <xf numFmtId="0" fontId="29" fillId="5" borderId="4" xfId="0" applyFont="1" applyFill="1" applyBorder="1" applyAlignment="1">
      <alignment vertical="center" wrapText="1"/>
    </xf>
    <xf numFmtId="0" fontId="29" fillId="5" borderId="4" xfId="0" applyFont="1" applyFill="1" applyBorder="1" applyAlignment="1">
      <alignment vertical="center" wrapText="1"/>
    </xf>
    <xf numFmtId="0" fontId="29" fillId="5" borderId="4" xfId="0" applyFont="1" applyFill="1" applyBorder="1" applyAlignment="1">
      <alignment vertical="center" wrapText="1"/>
    </xf>
    <xf numFmtId="0" fontId="29" fillId="5" borderId="4" xfId="0" applyFont="1" applyFill="1" applyBorder="1" applyAlignment="1">
      <alignment vertical="center" wrapText="1"/>
    </xf>
    <xf numFmtId="0" fontId="29" fillId="5" borderId="4" xfId="0" applyFont="1" applyFill="1" applyBorder="1" applyAlignment="1">
      <alignment vertical="center" wrapText="1"/>
    </xf>
    <xf numFmtId="0" fontId="29" fillId="5" borderId="4" xfId="0" applyFont="1" applyFill="1" applyBorder="1" applyAlignment="1">
      <alignment vertical="center" wrapText="1"/>
    </xf>
    <xf numFmtId="0" fontId="29" fillId="5" borderId="4" xfId="0" applyFont="1" applyFill="1" applyBorder="1" applyAlignment="1">
      <alignment vertical="center" wrapText="1"/>
    </xf>
    <xf numFmtId="0" fontId="11" fillId="3" borderId="24" xfId="0" applyFont="1" applyFill="1" applyBorder="1" applyAlignment="1">
      <alignment horizontal="center" vertical="center" textRotation="90"/>
    </xf>
    <xf numFmtId="0" fontId="11" fillId="3" borderId="33" xfId="0" applyFont="1" applyFill="1" applyBorder="1" applyAlignment="1">
      <alignment horizontal="center" vertical="center" textRotation="90"/>
    </xf>
    <xf numFmtId="0" fontId="11" fillId="3" borderId="31" xfId="0" applyFont="1" applyFill="1" applyBorder="1" applyAlignment="1">
      <alignment horizontal="center" vertical="center" textRotation="90"/>
    </xf>
    <xf numFmtId="0" fontId="11" fillId="3" borderId="58" xfId="0" applyFont="1" applyFill="1" applyBorder="1" applyAlignment="1">
      <alignment horizontal="center" vertical="center" textRotation="90"/>
    </xf>
    <xf numFmtId="2" fontId="25" fillId="4" borderId="36" xfId="0" applyNumberFormat="1" applyFont="1" applyFill="1" applyBorder="1" applyAlignment="1">
      <alignment horizontal="center"/>
    </xf>
    <xf numFmtId="2" fontId="25" fillId="4" borderId="34" xfId="0" applyNumberFormat="1" applyFont="1" applyFill="1" applyBorder="1" applyAlignment="1">
      <alignment horizontal="center"/>
    </xf>
    <xf numFmtId="2" fontId="25" fillId="4" borderId="37" xfId="0" applyNumberFormat="1" applyFont="1" applyFill="1" applyBorder="1" applyAlignment="1">
      <alignment horizontal="center"/>
    </xf>
    <xf numFmtId="0" fontId="25" fillId="7" borderId="36" xfId="0" applyFont="1" applyFill="1" applyBorder="1" applyAlignment="1">
      <alignment horizontal="center"/>
    </xf>
    <xf numFmtId="0" fontId="25" fillId="7" borderId="34" xfId="0" applyFont="1" applyFill="1" applyBorder="1" applyAlignment="1">
      <alignment horizontal="center"/>
    </xf>
    <xf numFmtId="0" fontId="12" fillId="4" borderId="50"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8" borderId="45" xfId="0" applyFont="1" applyFill="1" applyBorder="1" applyAlignment="1">
      <alignment horizontal="right" vertical="center" wrapText="1"/>
    </xf>
    <xf numFmtId="0" fontId="12" fillId="8" borderId="46" xfId="0" applyFont="1" applyFill="1" applyBorder="1" applyAlignment="1">
      <alignment horizontal="right" vertical="center" wrapText="1"/>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19500"/>
      <color rgb="FFBED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4"/>
  <sheetViews>
    <sheetView tabSelected="1" zoomScale="85" zoomScaleNormal="85" workbookViewId="0">
      <pane xSplit="4" ySplit="2" topLeftCell="E78" activePane="bottomRight" state="frozen"/>
      <selection pane="topRight" activeCell="C1" sqref="C1"/>
      <selection pane="bottomLeft" activeCell="A4" sqref="A4"/>
      <selection pane="bottomRight" activeCell="G95" sqref="G95"/>
    </sheetView>
  </sheetViews>
  <sheetFormatPr defaultRowHeight="15"/>
  <cols>
    <col min="1" max="1" width="4.28515625" style="61" customWidth="1"/>
    <col min="2" max="2" width="3.28515625" style="59" customWidth="1"/>
    <col min="3" max="3" width="6.28515625" customWidth="1"/>
    <col min="4" max="4" width="49.140625" customWidth="1"/>
    <col min="5" max="5" width="1.7109375" style="8" customWidth="1"/>
    <col min="6" max="6" width="7.85546875" style="50" customWidth="1"/>
    <col min="7" max="7" width="6.7109375" style="50" customWidth="1"/>
    <col min="8" max="8" width="7.7109375" style="53" customWidth="1"/>
    <col min="9" max="9" width="6.7109375" customWidth="1"/>
    <col min="10" max="10" width="6.7109375" style="50" customWidth="1"/>
    <col min="11" max="11" width="6.7109375" style="53" customWidth="1"/>
    <col min="12" max="12" width="8.7109375" style="4" hidden="1" customWidth="1"/>
    <col min="13" max="13" width="1.7109375" style="8" customWidth="1"/>
    <col min="14" max="14" width="8.42578125" style="50" customWidth="1"/>
    <col min="15" max="15" width="6.7109375" style="50" customWidth="1"/>
    <col min="16" max="16" width="6.85546875" style="53" customWidth="1"/>
    <col min="17" max="18" width="6.7109375" customWidth="1"/>
    <col min="19" max="19" width="6.7109375" style="53" customWidth="1"/>
    <col min="20" max="20" width="1.7109375" style="8" customWidth="1"/>
    <col min="21" max="22" width="6.7109375" style="50" customWidth="1"/>
    <col min="23" max="23" width="7.42578125" style="53" customWidth="1"/>
    <col min="24" max="25" width="6.7109375" customWidth="1"/>
    <col min="26" max="26" width="6.7109375" style="53" customWidth="1"/>
    <col min="27" max="27" width="1.7109375" style="8" customWidth="1"/>
    <col min="28" max="29" width="6.7109375" style="50" customWidth="1"/>
    <col min="30" max="30" width="7.7109375" style="53" customWidth="1"/>
    <col min="31" max="32" width="6.7109375" customWidth="1"/>
    <col min="33" max="33" width="6.7109375" style="53" customWidth="1"/>
    <col min="34" max="34" width="1.7109375" style="8" customWidth="1"/>
    <col min="35" max="35" width="7.7109375" style="11" customWidth="1"/>
    <col min="36" max="36" width="7.7109375" style="56" customWidth="1"/>
    <col min="37" max="37" width="7.7109375" style="4" customWidth="1"/>
    <col min="38" max="38" width="7.7109375" style="50" customWidth="1"/>
    <col min="39" max="42" width="5" style="4" customWidth="1"/>
    <col min="43" max="43" width="5" customWidth="1"/>
  </cols>
  <sheetData>
    <row r="1" spans="1:43" ht="26.25" customHeight="1" thickTop="1" thickBot="1">
      <c r="B1" s="61"/>
      <c r="D1" s="269" t="s">
        <v>0</v>
      </c>
      <c r="E1" s="40"/>
      <c r="F1" s="267" t="s">
        <v>1</v>
      </c>
      <c r="G1" s="268"/>
      <c r="H1" s="268"/>
      <c r="I1" s="268"/>
      <c r="J1" s="268"/>
      <c r="K1" s="268"/>
      <c r="L1" s="41"/>
      <c r="M1" s="40"/>
      <c r="N1" s="267" t="s">
        <v>2</v>
      </c>
      <c r="O1" s="268"/>
      <c r="P1" s="268"/>
      <c r="Q1" s="268"/>
      <c r="R1" s="268"/>
      <c r="S1" s="268"/>
      <c r="T1" s="40"/>
      <c r="U1" s="267" t="s">
        <v>3</v>
      </c>
      <c r="V1" s="268"/>
      <c r="W1" s="268"/>
      <c r="X1" s="268"/>
      <c r="Y1" s="268"/>
      <c r="Z1" s="268"/>
      <c r="AA1" s="40"/>
      <c r="AB1" s="267" t="s">
        <v>4</v>
      </c>
      <c r="AC1" s="268"/>
      <c r="AD1" s="268"/>
      <c r="AE1" s="268"/>
      <c r="AF1" s="268"/>
      <c r="AG1" s="268"/>
      <c r="AH1" s="40"/>
      <c r="AI1" s="264" t="s">
        <v>5</v>
      </c>
      <c r="AJ1" s="265"/>
      <c r="AK1" s="265"/>
      <c r="AL1" s="265"/>
      <c r="AM1" s="265"/>
      <c r="AN1" s="265"/>
      <c r="AO1" s="265"/>
      <c r="AP1" s="265"/>
      <c r="AQ1" s="266"/>
    </row>
    <row r="2" spans="1:43" ht="181.5" customHeight="1" thickTop="1" thickBot="1">
      <c r="A2" s="57" t="s">
        <v>6</v>
      </c>
      <c r="B2" s="58" t="s">
        <v>7</v>
      </c>
      <c r="C2" s="58"/>
      <c r="D2" s="270"/>
      <c r="E2" s="9"/>
      <c r="F2" s="200" t="s">
        <v>8</v>
      </c>
      <c r="G2" s="201" t="s">
        <v>9</v>
      </c>
      <c r="H2" s="202" t="s">
        <v>10</v>
      </c>
      <c r="I2" s="203" t="s">
        <v>11</v>
      </c>
      <c r="J2" s="204" t="s">
        <v>12</v>
      </c>
      <c r="K2" s="202" t="s">
        <v>13</v>
      </c>
      <c r="L2" s="205" t="s">
        <v>14</v>
      </c>
      <c r="M2" s="206"/>
      <c r="N2" s="200" t="s">
        <v>8</v>
      </c>
      <c r="O2" s="201" t="s">
        <v>9</v>
      </c>
      <c r="P2" s="202" t="s">
        <v>10</v>
      </c>
      <c r="Q2" s="203" t="s">
        <v>11</v>
      </c>
      <c r="R2" s="207" t="s">
        <v>12</v>
      </c>
      <c r="S2" s="202" t="s">
        <v>13</v>
      </c>
      <c r="T2" s="206"/>
      <c r="U2" s="200" t="s">
        <v>15</v>
      </c>
      <c r="V2" s="201" t="s">
        <v>9</v>
      </c>
      <c r="W2" s="202" t="s">
        <v>10</v>
      </c>
      <c r="X2" s="203" t="s">
        <v>11</v>
      </c>
      <c r="Y2" s="207" t="s">
        <v>12</v>
      </c>
      <c r="Z2" s="202" t="s">
        <v>13</v>
      </c>
      <c r="AA2" s="206"/>
      <c r="AB2" s="200" t="s">
        <v>8</v>
      </c>
      <c r="AC2" s="201" t="s">
        <v>9</v>
      </c>
      <c r="AD2" s="202" t="s">
        <v>10</v>
      </c>
      <c r="AE2" s="203" t="s">
        <v>11</v>
      </c>
      <c r="AF2" s="207" t="s">
        <v>12</v>
      </c>
      <c r="AG2" s="202" t="s">
        <v>13</v>
      </c>
      <c r="AH2" s="206"/>
      <c r="AI2" s="208" t="s">
        <v>16</v>
      </c>
      <c r="AJ2" s="209" t="s">
        <v>17</v>
      </c>
      <c r="AK2" s="205" t="s">
        <v>18</v>
      </c>
      <c r="AL2" s="210" t="s">
        <v>19</v>
      </c>
      <c r="AM2" s="211" t="s">
        <v>20</v>
      </c>
      <c r="AN2" s="211" t="s">
        <v>21</v>
      </c>
      <c r="AO2" s="211" t="s">
        <v>22</v>
      </c>
      <c r="AP2" s="212" t="s">
        <v>23</v>
      </c>
      <c r="AQ2" s="212" t="s">
        <v>24</v>
      </c>
    </row>
    <row r="3" spans="1:43" ht="34.5" hidden="1" customHeight="1" thickBot="1">
      <c r="C3" s="271" t="s">
        <v>25</v>
      </c>
      <c r="D3" s="272"/>
      <c r="E3" s="36"/>
      <c r="F3" s="48"/>
      <c r="G3" s="48"/>
      <c r="H3" s="51"/>
      <c r="I3" s="43"/>
      <c r="J3" s="48"/>
      <c r="K3" s="63"/>
      <c r="L3" s="5"/>
      <c r="M3" s="36"/>
      <c r="N3" s="48"/>
      <c r="O3" s="48"/>
      <c r="P3" s="51"/>
      <c r="Q3" s="43"/>
      <c r="R3" s="43"/>
      <c r="S3" s="63"/>
      <c r="T3" s="36"/>
      <c r="U3" s="48"/>
      <c r="V3" s="48"/>
      <c r="W3" s="51"/>
      <c r="X3" s="43"/>
      <c r="Y3" s="43"/>
      <c r="Z3" s="63"/>
      <c r="AA3" s="36"/>
      <c r="AB3" s="48"/>
      <c r="AC3" s="48"/>
      <c r="AD3" s="51"/>
      <c r="AE3" s="43"/>
      <c r="AF3" s="43"/>
      <c r="AG3" s="63"/>
      <c r="AH3" s="36"/>
      <c r="AI3" s="44"/>
      <c r="AJ3" s="54"/>
      <c r="AK3" s="45"/>
      <c r="AL3" s="66"/>
      <c r="AM3" s="46"/>
      <c r="AN3" s="46"/>
      <c r="AO3" s="46"/>
      <c r="AP3" s="43"/>
      <c r="AQ3" s="47"/>
    </row>
    <row r="4" spans="1:43" ht="39.75" customHeight="1" thickTop="1" thickBot="1">
      <c r="C4" s="260" t="s">
        <v>310</v>
      </c>
      <c r="D4" s="252" t="s">
        <v>311</v>
      </c>
      <c r="E4" s="36"/>
      <c r="F4" s="49"/>
      <c r="G4" s="49"/>
      <c r="H4" s="52"/>
      <c r="I4" s="2"/>
      <c r="J4" s="69"/>
      <c r="K4" s="64"/>
      <c r="L4" s="3"/>
      <c r="M4" s="36"/>
      <c r="N4" s="49"/>
      <c r="O4" s="49"/>
      <c r="P4" s="52"/>
      <c r="Q4" s="2"/>
      <c r="R4" s="39"/>
      <c r="S4" s="64"/>
      <c r="T4" s="36"/>
      <c r="U4" s="49"/>
      <c r="V4" s="49"/>
      <c r="W4" s="52"/>
      <c r="X4" s="2"/>
      <c r="Y4" s="39"/>
      <c r="Z4" s="64"/>
      <c r="AA4" s="36"/>
      <c r="AB4" s="49"/>
      <c r="AC4" s="49"/>
      <c r="AD4" s="52"/>
      <c r="AE4" s="2"/>
      <c r="AF4" s="39"/>
      <c r="AG4" s="64"/>
      <c r="AH4" s="36"/>
      <c r="AI4" s="38"/>
      <c r="AJ4" s="55"/>
      <c r="AK4" s="3"/>
      <c r="AL4" s="67"/>
      <c r="AM4" s="3"/>
      <c r="AN4" s="3"/>
      <c r="AO4" s="3"/>
      <c r="AP4" s="3"/>
      <c r="AQ4" s="3"/>
    </row>
    <row r="5" spans="1:43" ht="34.5" customHeight="1" thickTop="1">
      <c r="A5" s="61">
        <v>44</v>
      </c>
      <c r="B5" s="59">
        <v>4</v>
      </c>
      <c r="C5" s="261"/>
      <c r="D5" s="213" t="s">
        <v>26</v>
      </c>
      <c r="E5" s="36"/>
      <c r="F5" s="84">
        <v>83</v>
      </c>
      <c r="G5" s="85">
        <v>16</v>
      </c>
      <c r="H5" s="86">
        <v>29.558</v>
      </c>
      <c r="I5" s="87">
        <v>1</v>
      </c>
      <c r="J5" s="88">
        <v>0.92</v>
      </c>
      <c r="K5" s="89">
        <f>SUM(H5/B5)</f>
        <v>7.3895</v>
      </c>
      <c r="L5" s="90"/>
      <c r="M5" s="91"/>
      <c r="N5" s="84">
        <v>82</v>
      </c>
      <c r="O5" s="85">
        <v>20</v>
      </c>
      <c r="P5" s="86">
        <v>45.378999999999998</v>
      </c>
      <c r="Q5" s="87">
        <v>0.89</v>
      </c>
      <c r="R5" s="88">
        <v>0.96</v>
      </c>
      <c r="S5" s="89">
        <f>SUM(P5/B5)</f>
        <v>11.344749999999999</v>
      </c>
      <c r="T5" s="91"/>
      <c r="U5" s="84" t="s">
        <v>28</v>
      </c>
      <c r="V5" s="85">
        <v>18</v>
      </c>
      <c r="W5" s="86">
        <v>50.201999999999998</v>
      </c>
      <c r="X5" s="87">
        <v>1</v>
      </c>
      <c r="Y5" s="92">
        <v>0.91</v>
      </c>
      <c r="Z5" s="89">
        <f>SUM(W5/B5)</f>
        <v>12.5505</v>
      </c>
      <c r="AA5" s="91"/>
      <c r="AB5" s="84" t="s">
        <v>27</v>
      </c>
      <c r="AC5" s="85">
        <v>19</v>
      </c>
      <c r="AD5" s="86">
        <v>56.89</v>
      </c>
      <c r="AE5" s="87">
        <v>0.93</v>
      </c>
      <c r="AF5" s="92">
        <v>0.92</v>
      </c>
      <c r="AG5" s="89">
        <f>SUM(AD5/B5)</f>
        <v>14.2225</v>
      </c>
      <c r="AH5" s="91"/>
      <c r="AI5" s="93">
        <v>125</v>
      </c>
      <c r="AJ5" s="94">
        <v>182.03100000000001</v>
      </c>
      <c r="AK5" s="95">
        <v>0.84</v>
      </c>
      <c r="AL5" s="96">
        <v>43</v>
      </c>
      <c r="AM5" s="97"/>
      <c r="AN5" s="97"/>
      <c r="AO5" s="97"/>
      <c r="AP5" s="98"/>
      <c r="AQ5" s="99"/>
    </row>
    <row r="6" spans="1:43" ht="24.95" customHeight="1">
      <c r="A6" s="61" t="s">
        <v>29</v>
      </c>
      <c r="B6" s="59">
        <v>2</v>
      </c>
      <c r="C6" s="261"/>
      <c r="D6" s="213" t="s">
        <v>30</v>
      </c>
      <c r="E6" s="36"/>
      <c r="F6" s="84">
        <v>63</v>
      </c>
      <c r="G6" s="100">
        <v>16</v>
      </c>
      <c r="H6" s="86">
        <v>21.71</v>
      </c>
      <c r="I6" s="87">
        <v>0.98</v>
      </c>
      <c r="J6" s="88">
        <v>0.63</v>
      </c>
      <c r="K6" s="89">
        <f t="shared" ref="K6:K7" si="0">SUM(H6/B6)</f>
        <v>10.855</v>
      </c>
      <c r="L6" s="90"/>
      <c r="M6" s="91"/>
      <c r="N6" s="84" t="s">
        <v>31</v>
      </c>
      <c r="O6" s="100">
        <v>18</v>
      </c>
      <c r="P6" s="86">
        <v>17.087</v>
      </c>
      <c r="Q6" s="87">
        <v>0.98</v>
      </c>
      <c r="R6" s="87">
        <v>1</v>
      </c>
      <c r="S6" s="89">
        <f t="shared" ref="S6:S7" si="1">SUM(P6/B6)</f>
        <v>8.5434999999999999</v>
      </c>
      <c r="T6" s="91"/>
      <c r="U6" s="84" t="s">
        <v>32</v>
      </c>
      <c r="V6" s="100">
        <v>11</v>
      </c>
      <c r="W6" s="86">
        <v>12.266</v>
      </c>
      <c r="X6" s="87">
        <v>1</v>
      </c>
      <c r="Y6" s="87">
        <v>1</v>
      </c>
      <c r="Z6" s="89">
        <f t="shared" ref="Z6:Z7" si="2">SUM(W6/B6)</f>
        <v>6.133</v>
      </c>
      <c r="AA6" s="91"/>
      <c r="AB6" s="84" t="s">
        <v>33</v>
      </c>
      <c r="AC6" s="100">
        <v>9</v>
      </c>
      <c r="AD6" s="86">
        <v>9.1300000000000008</v>
      </c>
      <c r="AE6" s="87">
        <v>0.93</v>
      </c>
      <c r="AF6" s="92">
        <v>1</v>
      </c>
      <c r="AG6" s="89">
        <f t="shared" ref="AG6:AG7" si="3">SUM(AD6/B6)</f>
        <v>4.5650000000000004</v>
      </c>
      <c r="AH6" s="91"/>
      <c r="AI6" s="93">
        <v>133</v>
      </c>
      <c r="AJ6" s="94">
        <v>60.197000000000003</v>
      </c>
      <c r="AK6" s="95">
        <v>0.97</v>
      </c>
      <c r="AL6" s="96">
        <v>94</v>
      </c>
      <c r="AM6" s="97"/>
      <c r="AN6" s="97"/>
      <c r="AO6" s="97"/>
      <c r="AP6" s="101"/>
      <c r="AQ6" s="99"/>
    </row>
    <row r="7" spans="1:43" ht="24.95" customHeight="1">
      <c r="A7" s="61">
        <v>51</v>
      </c>
      <c r="B7" s="59">
        <v>2</v>
      </c>
      <c r="C7" s="261"/>
      <c r="D7" s="213" t="s">
        <v>34</v>
      </c>
      <c r="E7" s="36"/>
      <c r="F7" s="84">
        <v>33</v>
      </c>
      <c r="G7" s="100">
        <v>3</v>
      </c>
      <c r="H7" s="86">
        <v>6.49</v>
      </c>
      <c r="I7" s="87">
        <v>0.97</v>
      </c>
      <c r="J7" s="88">
        <v>0.81</v>
      </c>
      <c r="K7" s="89">
        <f t="shared" si="0"/>
        <v>3.2450000000000001</v>
      </c>
      <c r="L7" s="90"/>
      <c r="M7" s="91"/>
      <c r="N7" s="84">
        <v>38</v>
      </c>
      <c r="O7" s="100">
        <v>3</v>
      </c>
      <c r="P7" s="86">
        <v>8.09</v>
      </c>
      <c r="Q7" s="87">
        <v>1</v>
      </c>
      <c r="R7" s="92">
        <v>0.92</v>
      </c>
      <c r="S7" s="89">
        <f t="shared" si="1"/>
        <v>4.0449999999999999</v>
      </c>
      <c r="T7" s="91"/>
      <c r="U7" s="84" t="s">
        <v>32</v>
      </c>
      <c r="V7" s="100">
        <v>3</v>
      </c>
      <c r="W7" s="86">
        <v>8.8879999999999999</v>
      </c>
      <c r="X7" s="87">
        <v>0.95</v>
      </c>
      <c r="Y7" s="92">
        <v>0.78</v>
      </c>
      <c r="Z7" s="89">
        <f t="shared" si="2"/>
        <v>4.444</v>
      </c>
      <c r="AA7" s="91"/>
      <c r="AB7" s="84" t="s">
        <v>35</v>
      </c>
      <c r="AC7" s="100">
        <v>3</v>
      </c>
      <c r="AD7" s="86">
        <v>8.09</v>
      </c>
      <c r="AE7" s="87">
        <v>0.97</v>
      </c>
      <c r="AF7" s="92">
        <v>0.78</v>
      </c>
      <c r="AG7" s="89">
        <f t="shared" si="3"/>
        <v>4.0449999999999999</v>
      </c>
      <c r="AH7" s="91"/>
      <c r="AI7" s="93">
        <v>57</v>
      </c>
      <c r="AJ7" s="94">
        <v>31.561</v>
      </c>
      <c r="AK7" s="95">
        <v>0.56000000000000005</v>
      </c>
      <c r="AL7" s="96">
        <v>5</v>
      </c>
      <c r="AM7" s="97"/>
      <c r="AN7" s="97"/>
      <c r="AO7" s="97"/>
      <c r="AP7" s="101"/>
      <c r="AQ7" s="99"/>
    </row>
    <row r="8" spans="1:43" s="77" customFormat="1" ht="24.95" customHeight="1">
      <c r="A8" s="75"/>
      <c r="B8" s="76"/>
      <c r="C8" s="261"/>
      <c r="D8" s="214" t="s">
        <v>36</v>
      </c>
      <c r="E8" s="68"/>
      <c r="F8" s="102">
        <f>SUM(F5:F7)</f>
        <v>179</v>
      </c>
      <c r="G8" s="102"/>
      <c r="H8" s="103">
        <f>SUM(H5:H7)</f>
        <v>57.758000000000003</v>
      </c>
      <c r="I8" s="102" t="s">
        <v>37</v>
      </c>
      <c r="J8" s="104"/>
      <c r="K8" s="102"/>
      <c r="L8" s="105"/>
      <c r="M8" s="106"/>
      <c r="N8" s="102">
        <f>SUM(N5+N6+N7)</f>
        <v>175</v>
      </c>
      <c r="O8" s="102"/>
      <c r="P8" s="103">
        <f>SUM(P5:P7)</f>
        <v>70.555999999999997</v>
      </c>
      <c r="Q8" s="102"/>
      <c r="R8" s="104"/>
      <c r="S8" s="102"/>
      <c r="T8" s="106"/>
      <c r="U8" s="102">
        <f>SUM(U5+U6+U7)</f>
        <v>158</v>
      </c>
      <c r="V8" s="102"/>
      <c r="W8" s="103">
        <f>SUM(W5:W7)</f>
        <v>71.355999999999995</v>
      </c>
      <c r="X8" s="102"/>
      <c r="Y8" s="104"/>
      <c r="Z8" s="102"/>
      <c r="AA8" s="106"/>
      <c r="AB8" s="107">
        <f>SUM(AB5+AB6+AB7)</f>
        <v>147</v>
      </c>
      <c r="AC8" s="102"/>
      <c r="AD8" s="103">
        <f>SUM(AD5:AD7)</f>
        <v>74.11</v>
      </c>
      <c r="AE8" s="102"/>
      <c r="AF8" s="104"/>
      <c r="AG8" s="102"/>
      <c r="AH8" s="106"/>
      <c r="AI8" s="108">
        <f>SUM(AI5:AI7)</f>
        <v>315</v>
      </c>
      <c r="AJ8" s="109">
        <f>SUM(AJ5:AJ7)</f>
        <v>273.78899999999999</v>
      </c>
      <c r="AK8" s="110">
        <v>0.84</v>
      </c>
      <c r="AL8" s="111">
        <f>SUM(AL5:AL7)</f>
        <v>142</v>
      </c>
      <c r="AM8" s="111"/>
      <c r="AN8" s="111"/>
      <c r="AO8" s="111"/>
      <c r="AP8" s="102"/>
      <c r="AQ8" s="112"/>
    </row>
    <row r="9" spans="1:43" s="6" customFormat="1" ht="24.95" customHeight="1">
      <c r="A9" s="62"/>
      <c r="B9" s="60"/>
      <c r="C9" s="261"/>
      <c r="D9" s="215"/>
      <c r="E9" s="37"/>
      <c r="F9" s="113"/>
      <c r="G9" s="114"/>
      <c r="H9" s="115"/>
      <c r="I9" s="116"/>
      <c r="J9" s="113"/>
      <c r="K9" s="117"/>
      <c r="L9" s="118"/>
      <c r="M9" s="119"/>
      <c r="N9" s="113"/>
      <c r="O9" s="114"/>
      <c r="P9" s="115"/>
      <c r="Q9" s="116"/>
      <c r="R9" s="116"/>
      <c r="S9" s="117"/>
      <c r="T9" s="119"/>
      <c r="U9" s="113"/>
      <c r="V9" s="114"/>
      <c r="W9" s="115"/>
      <c r="X9" s="116"/>
      <c r="Y9" s="116"/>
      <c r="Z9" s="117"/>
      <c r="AA9" s="119"/>
      <c r="AB9" s="113"/>
      <c r="AC9" s="114"/>
      <c r="AD9" s="115"/>
      <c r="AE9" s="116"/>
      <c r="AF9" s="116"/>
      <c r="AG9" s="117"/>
      <c r="AH9" s="119"/>
      <c r="AI9" s="120"/>
      <c r="AJ9" s="115"/>
      <c r="AK9" s="116"/>
      <c r="AL9" s="114"/>
      <c r="AM9" s="121"/>
      <c r="AN9" s="121"/>
      <c r="AO9" s="121"/>
      <c r="AP9" s="121"/>
      <c r="AQ9" s="122"/>
    </row>
    <row r="10" spans="1:43" ht="40.5" customHeight="1" thickBot="1">
      <c r="C10" s="261"/>
      <c r="D10" s="253" t="s">
        <v>312</v>
      </c>
      <c r="E10" s="36"/>
      <c r="F10" s="123"/>
      <c r="G10" s="123"/>
      <c r="H10" s="124"/>
      <c r="I10" s="125"/>
      <c r="J10" s="123"/>
      <c r="K10" s="124"/>
      <c r="L10" s="126"/>
      <c r="M10" s="91"/>
      <c r="N10" s="123"/>
      <c r="O10" s="123"/>
      <c r="P10" s="124"/>
      <c r="Q10" s="125"/>
      <c r="R10" s="125"/>
      <c r="S10" s="124"/>
      <c r="T10" s="91"/>
      <c r="U10" s="123"/>
      <c r="V10" s="123"/>
      <c r="W10" s="124"/>
      <c r="X10" s="125"/>
      <c r="Y10" s="125"/>
      <c r="Z10" s="124"/>
      <c r="AA10" s="91"/>
      <c r="AB10" s="123"/>
      <c r="AC10" s="123"/>
      <c r="AD10" s="124"/>
      <c r="AE10" s="125"/>
      <c r="AF10" s="125"/>
      <c r="AG10" s="124"/>
      <c r="AH10" s="91"/>
      <c r="AI10" s="127"/>
      <c r="AJ10" s="128"/>
      <c r="AK10" s="129"/>
      <c r="AL10" s="129"/>
      <c r="AM10" s="130"/>
      <c r="AN10" s="130"/>
      <c r="AO10" s="130"/>
      <c r="AP10" s="131"/>
      <c r="AQ10" s="132"/>
    </row>
    <row r="11" spans="1:43" ht="30.75" customHeight="1">
      <c r="A11" s="65" t="s">
        <v>304</v>
      </c>
      <c r="B11" s="59">
        <v>2</v>
      </c>
      <c r="C11" s="261"/>
      <c r="D11" s="216" t="s">
        <v>41</v>
      </c>
      <c r="E11" s="7"/>
      <c r="F11" s="84">
        <v>32</v>
      </c>
      <c r="G11" s="141" t="s">
        <v>42</v>
      </c>
      <c r="H11" s="86">
        <v>11.646000000000001</v>
      </c>
      <c r="I11" s="87">
        <v>1</v>
      </c>
      <c r="J11" s="88">
        <v>0.84</v>
      </c>
      <c r="K11" s="86">
        <f t="shared" ref="K11:K18" si="4">SUM(H11/B11)</f>
        <v>5.8230000000000004</v>
      </c>
      <c r="L11" s="133"/>
      <c r="M11" s="134"/>
      <c r="N11" s="84" t="s">
        <v>43</v>
      </c>
      <c r="O11" s="141" t="s">
        <v>44</v>
      </c>
      <c r="P11" s="86">
        <v>15.087999999999999</v>
      </c>
      <c r="Q11" s="87">
        <v>0.94</v>
      </c>
      <c r="R11" s="92">
        <v>0.89</v>
      </c>
      <c r="S11" s="86">
        <f t="shared" ref="S11:S18" si="5">SUM(P11/B11)</f>
        <v>7.5439999999999996</v>
      </c>
      <c r="T11" s="134"/>
      <c r="U11" s="84" t="s">
        <v>45</v>
      </c>
      <c r="V11" s="141" t="s">
        <v>46</v>
      </c>
      <c r="W11" s="86">
        <v>16.312000000000001</v>
      </c>
      <c r="X11" s="87">
        <v>0.87</v>
      </c>
      <c r="Y11" s="92">
        <v>0.68</v>
      </c>
      <c r="Z11" s="86">
        <f t="shared" ref="Z11:Z18" si="6">SUM(W11/B11)</f>
        <v>8.1560000000000006</v>
      </c>
      <c r="AA11" s="134"/>
      <c r="AB11" s="84" t="s">
        <v>32</v>
      </c>
      <c r="AC11" s="141" t="s">
        <v>47</v>
      </c>
      <c r="AD11" s="86">
        <v>16.687999999999999</v>
      </c>
      <c r="AE11" s="87">
        <v>0.95</v>
      </c>
      <c r="AF11" s="92">
        <v>0.84</v>
      </c>
      <c r="AG11" s="86">
        <f t="shared" ref="AG11:AG18" si="7">SUM(AD11/B11)</f>
        <v>8.3439999999999994</v>
      </c>
      <c r="AH11" s="134"/>
      <c r="AI11" s="135">
        <v>70</v>
      </c>
      <c r="AJ11" s="136">
        <v>48.509</v>
      </c>
      <c r="AK11" s="137">
        <v>0.66</v>
      </c>
      <c r="AL11" s="138">
        <v>15</v>
      </c>
      <c r="AM11" s="137"/>
      <c r="AN11" s="137"/>
      <c r="AO11" s="137"/>
      <c r="AP11" s="139"/>
      <c r="AQ11" s="140"/>
    </row>
    <row r="12" spans="1:43" ht="24.95" customHeight="1">
      <c r="A12" s="61" t="s">
        <v>48</v>
      </c>
      <c r="B12" s="59">
        <v>4</v>
      </c>
      <c r="C12" s="261"/>
      <c r="D12" s="216" t="s">
        <v>49</v>
      </c>
      <c r="E12" s="7"/>
      <c r="F12" s="84">
        <v>49</v>
      </c>
      <c r="G12" s="85">
        <v>12</v>
      </c>
      <c r="H12" s="86">
        <v>19.018999999999998</v>
      </c>
      <c r="I12" s="87">
        <v>0.96</v>
      </c>
      <c r="J12" s="88">
        <v>0.88</v>
      </c>
      <c r="K12" s="86">
        <f t="shared" si="4"/>
        <v>4.7547499999999996</v>
      </c>
      <c r="L12" s="142"/>
      <c r="M12" s="134"/>
      <c r="N12" s="84" t="s">
        <v>50</v>
      </c>
      <c r="O12" s="85">
        <v>14</v>
      </c>
      <c r="P12" s="86">
        <v>22.49</v>
      </c>
      <c r="Q12" s="87">
        <v>0.96</v>
      </c>
      <c r="R12" s="92">
        <v>0.84</v>
      </c>
      <c r="S12" s="86">
        <f t="shared" si="5"/>
        <v>5.6224999999999996</v>
      </c>
      <c r="T12" s="134"/>
      <c r="U12" s="84" t="s">
        <v>51</v>
      </c>
      <c r="V12" s="85">
        <v>15</v>
      </c>
      <c r="W12" s="86">
        <v>24.599</v>
      </c>
      <c r="X12" s="87">
        <v>0.97</v>
      </c>
      <c r="Y12" s="92">
        <v>0.96</v>
      </c>
      <c r="Z12" s="86">
        <f t="shared" si="6"/>
        <v>6.14975</v>
      </c>
      <c r="AA12" s="134"/>
      <c r="AB12" s="84" t="s">
        <v>52</v>
      </c>
      <c r="AC12" s="85">
        <v>14</v>
      </c>
      <c r="AD12" s="86">
        <v>24.332000000000001</v>
      </c>
      <c r="AE12" s="87">
        <v>0.97</v>
      </c>
      <c r="AF12" s="92">
        <v>0.96</v>
      </c>
      <c r="AG12" s="86">
        <f t="shared" si="7"/>
        <v>6.0830000000000002</v>
      </c>
      <c r="AH12" s="134"/>
      <c r="AI12" s="143">
        <v>112</v>
      </c>
      <c r="AJ12" s="94">
        <v>90.44</v>
      </c>
      <c r="AK12" s="95">
        <v>0.81</v>
      </c>
      <c r="AL12" s="96">
        <v>37</v>
      </c>
      <c r="AM12" s="95"/>
      <c r="AN12" s="95"/>
      <c r="AO12" s="95"/>
      <c r="AP12" s="98"/>
      <c r="AQ12" s="99"/>
    </row>
    <row r="13" spans="1:43" ht="24.95" customHeight="1">
      <c r="A13" s="61" t="s">
        <v>53</v>
      </c>
      <c r="B13" s="59">
        <v>1</v>
      </c>
      <c r="C13" s="261"/>
      <c r="D13" s="216" t="s">
        <v>54</v>
      </c>
      <c r="E13" s="7"/>
      <c r="F13" s="84">
        <v>17</v>
      </c>
      <c r="G13" s="85">
        <v>4</v>
      </c>
      <c r="H13" s="86">
        <v>7.4690000000000003</v>
      </c>
      <c r="I13" s="87">
        <v>0.94</v>
      </c>
      <c r="J13" s="88">
        <v>1</v>
      </c>
      <c r="K13" s="86">
        <f t="shared" si="4"/>
        <v>7.4690000000000003</v>
      </c>
      <c r="L13" s="142"/>
      <c r="M13" s="134"/>
      <c r="N13" s="84" t="s">
        <v>55</v>
      </c>
      <c r="O13" s="85">
        <v>4</v>
      </c>
      <c r="P13" s="86">
        <v>6.5330000000000004</v>
      </c>
      <c r="Q13" s="87">
        <v>1</v>
      </c>
      <c r="R13" s="92">
        <v>0.94</v>
      </c>
      <c r="S13" s="86">
        <f t="shared" si="5"/>
        <v>6.5330000000000004</v>
      </c>
      <c r="T13" s="134"/>
      <c r="U13" s="84" t="s">
        <v>56</v>
      </c>
      <c r="V13" s="85">
        <v>5</v>
      </c>
      <c r="W13" s="86">
        <v>8.8650000000000002</v>
      </c>
      <c r="X13" s="87">
        <v>1</v>
      </c>
      <c r="Y13" s="92">
        <v>0.96</v>
      </c>
      <c r="Z13" s="86">
        <f t="shared" si="6"/>
        <v>8.8650000000000002</v>
      </c>
      <c r="AA13" s="134"/>
      <c r="AB13" s="84" t="s">
        <v>33</v>
      </c>
      <c r="AC13" s="85">
        <v>6</v>
      </c>
      <c r="AD13" s="86">
        <v>9.1790000000000003</v>
      </c>
      <c r="AE13" s="87">
        <v>1</v>
      </c>
      <c r="AF13" s="92">
        <v>0.65</v>
      </c>
      <c r="AG13" s="86">
        <f t="shared" si="7"/>
        <v>9.1790000000000003</v>
      </c>
      <c r="AH13" s="134"/>
      <c r="AI13" s="143">
        <v>37</v>
      </c>
      <c r="AJ13" s="94">
        <v>32.045999999999999</v>
      </c>
      <c r="AK13" s="95">
        <v>0.65</v>
      </c>
      <c r="AL13" s="144">
        <v>7</v>
      </c>
      <c r="AM13" s="145"/>
      <c r="AN13" s="145"/>
      <c r="AO13" s="145"/>
      <c r="AP13" s="98"/>
      <c r="AQ13" s="99"/>
    </row>
    <row r="14" spans="1:43" ht="24.95" customHeight="1">
      <c r="A14" s="61" t="s">
        <v>57</v>
      </c>
      <c r="B14" s="59">
        <v>3</v>
      </c>
      <c r="C14" s="261"/>
      <c r="D14" s="216" t="s">
        <v>58</v>
      </c>
      <c r="E14" s="7"/>
      <c r="F14" s="84">
        <v>40</v>
      </c>
      <c r="G14" s="85">
        <v>13</v>
      </c>
      <c r="H14" s="86">
        <v>20.356000000000002</v>
      </c>
      <c r="I14" s="87">
        <v>0.92</v>
      </c>
      <c r="J14" s="88">
        <v>0.94</v>
      </c>
      <c r="K14" s="86">
        <f t="shared" si="4"/>
        <v>6.7853333333333339</v>
      </c>
      <c r="L14" s="142"/>
      <c r="M14" s="134"/>
      <c r="N14" s="84" t="s">
        <v>59</v>
      </c>
      <c r="O14" s="85">
        <v>18</v>
      </c>
      <c r="P14" s="86">
        <v>21.067</v>
      </c>
      <c r="Q14" s="87">
        <v>1</v>
      </c>
      <c r="R14" s="92">
        <v>0.92</v>
      </c>
      <c r="S14" s="86">
        <f t="shared" si="5"/>
        <v>7.0223333333333331</v>
      </c>
      <c r="T14" s="134"/>
      <c r="U14" s="84" t="s">
        <v>60</v>
      </c>
      <c r="V14" s="85">
        <v>14</v>
      </c>
      <c r="W14" s="86">
        <v>20.443999999999999</v>
      </c>
      <c r="X14" s="87">
        <v>0.98</v>
      </c>
      <c r="Y14" s="92">
        <v>0.9</v>
      </c>
      <c r="Z14" s="86">
        <f t="shared" si="6"/>
        <v>6.8146666666666667</v>
      </c>
      <c r="AA14" s="134"/>
      <c r="AB14" s="84" t="s">
        <v>48</v>
      </c>
      <c r="AC14" s="85">
        <v>14</v>
      </c>
      <c r="AD14" s="86">
        <v>20.913</v>
      </c>
      <c r="AE14" s="87">
        <v>0.98</v>
      </c>
      <c r="AF14" s="92">
        <v>0.75</v>
      </c>
      <c r="AG14" s="86">
        <f t="shared" si="7"/>
        <v>6.9710000000000001</v>
      </c>
      <c r="AH14" s="134"/>
      <c r="AI14" s="143">
        <v>81</v>
      </c>
      <c r="AJ14" s="94">
        <v>82.78</v>
      </c>
      <c r="AK14" s="95">
        <v>0.57999999999999996</v>
      </c>
      <c r="AL14" s="96">
        <v>20</v>
      </c>
      <c r="AM14" s="95"/>
      <c r="AN14" s="95"/>
      <c r="AO14" s="95"/>
      <c r="AP14" s="98"/>
      <c r="AQ14" s="99"/>
    </row>
    <row r="15" spans="1:43" ht="24.95" customHeight="1">
      <c r="A15" s="61" t="s">
        <v>61</v>
      </c>
      <c r="B15" s="59">
        <v>1</v>
      </c>
      <c r="C15" s="261"/>
      <c r="D15" s="216" t="s">
        <v>62</v>
      </c>
      <c r="E15" s="7"/>
      <c r="F15" s="84">
        <v>24</v>
      </c>
      <c r="G15" s="85">
        <v>4</v>
      </c>
      <c r="H15" s="86">
        <v>9.9320000000000004</v>
      </c>
      <c r="I15" s="87">
        <v>1</v>
      </c>
      <c r="J15" s="88">
        <v>0.87</v>
      </c>
      <c r="K15" s="86">
        <f t="shared" si="4"/>
        <v>9.9320000000000004</v>
      </c>
      <c r="L15" s="142"/>
      <c r="M15" s="134"/>
      <c r="N15" s="84" t="s">
        <v>63</v>
      </c>
      <c r="O15" s="85">
        <v>4</v>
      </c>
      <c r="P15" s="86">
        <v>12.356</v>
      </c>
      <c r="Q15" s="87">
        <v>0.94</v>
      </c>
      <c r="R15" s="92">
        <v>0.78</v>
      </c>
      <c r="S15" s="86">
        <f t="shared" si="5"/>
        <v>12.356</v>
      </c>
      <c r="T15" s="134"/>
      <c r="U15" s="84" t="s">
        <v>64</v>
      </c>
      <c r="V15" s="85">
        <v>4</v>
      </c>
      <c r="W15" s="86">
        <v>10.465999999999999</v>
      </c>
      <c r="X15" s="87">
        <v>0.88</v>
      </c>
      <c r="Y15" s="92">
        <v>0.92</v>
      </c>
      <c r="Z15" s="86">
        <f t="shared" si="6"/>
        <v>10.465999999999999</v>
      </c>
      <c r="AA15" s="134"/>
      <c r="AB15" s="84" t="s">
        <v>65</v>
      </c>
      <c r="AC15" s="85">
        <v>4</v>
      </c>
      <c r="AD15" s="86">
        <v>12.268000000000001</v>
      </c>
      <c r="AE15" s="87">
        <v>0.97</v>
      </c>
      <c r="AF15" s="92">
        <v>0.68</v>
      </c>
      <c r="AG15" s="86">
        <f t="shared" si="7"/>
        <v>12.268000000000001</v>
      </c>
      <c r="AH15" s="134"/>
      <c r="AI15" s="143">
        <v>47</v>
      </c>
      <c r="AJ15" s="94">
        <v>45.021999999999998</v>
      </c>
      <c r="AK15" s="95">
        <v>0.74</v>
      </c>
      <c r="AL15" s="96">
        <v>11</v>
      </c>
      <c r="AM15" s="95"/>
      <c r="AN15" s="95"/>
      <c r="AO15" s="95"/>
      <c r="AP15" s="98"/>
      <c r="AQ15" s="99"/>
    </row>
    <row r="16" spans="1:43" ht="24.95" customHeight="1">
      <c r="A16" s="61" t="s">
        <v>66</v>
      </c>
      <c r="B16" s="59">
        <v>2</v>
      </c>
      <c r="C16" s="261"/>
      <c r="D16" s="216" t="s">
        <v>67</v>
      </c>
      <c r="E16" s="7"/>
      <c r="F16" s="84" t="s">
        <v>37</v>
      </c>
      <c r="G16" s="85"/>
      <c r="H16" s="86"/>
      <c r="I16" s="87"/>
      <c r="J16" s="84"/>
      <c r="K16" s="86" t="s">
        <v>37</v>
      </c>
      <c r="L16" s="142"/>
      <c r="M16" s="134"/>
      <c r="N16" s="84" t="s">
        <v>68</v>
      </c>
      <c r="O16" s="85">
        <v>9</v>
      </c>
      <c r="P16" s="86">
        <v>3.2</v>
      </c>
      <c r="Q16" s="87">
        <v>1</v>
      </c>
      <c r="R16" s="92">
        <v>1</v>
      </c>
      <c r="S16" s="86">
        <f t="shared" si="5"/>
        <v>1.6</v>
      </c>
      <c r="T16" s="134"/>
      <c r="U16" s="84" t="s">
        <v>69</v>
      </c>
      <c r="V16" s="85">
        <v>8</v>
      </c>
      <c r="W16" s="86">
        <v>0.77800000000000002</v>
      </c>
      <c r="X16" s="87">
        <v>0.87</v>
      </c>
      <c r="Y16" s="92">
        <v>1</v>
      </c>
      <c r="Z16" s="86">
        <f t="shared" si="6"/>
        <v>0.38900000000000001</v>
      </c>
      <c r="AA16" s="134"/>
      <c r="AB16" s="84" t="s">
        <v>63</v>
      </c>
      <c r="AC16" s="85">
        <v>17</v>
      </c>
      <c r="AD16" s="86">
        <v>11.535</v>
      </c>
      <c r="AE16" s="87">
        <v>1</v>
      </c>
      <c r="AF16" s="92">
        <v>1</v>
      </c>
      <c r="AG16" s="86">
        <f t="shared" si="7"/>
        <v>5.7675000000000001</v>
      </c>
      <c r="AH16" s="134"/>
      <c r="AI16" s="143">
        <v>32</v>
      </c>
      <c r="AJ16" s="94">
        <v>15.513</v>
      </c>
      <c r="AK16" s="95">
        <v>1</v>
      </c>
      <c r="AL16" s="96">
        <v>0</v>
      </c>
      <c r="AM16" s="95"/>
      <c r="AN16" s="95"/>
      <c r="AO16" s="95"/>
      <c r="AP16" s="98"/>
      <c r="AQ16" s="99"/>
    </row>
    <row r="17" spans="1:43" ht="24.95" customHeight="1">
      <c r="A17" s="61" t="s">
        <v>70</v>
      </c>
      <c r="B17" s="59">
        <v>1</v>
      </c>
      <c r="C17" s="261"/>
      <c r="D17" s="216" t="s">
        <v>71</v>
      </c>
      <c r="E17" s="7"/>
      <c r="F17" s="84">
        <v>17</v>
      </c>
      <c r="G17" s="85">
        <v>5</v>
      </c>
      <c r="H17" s="86">
        <v>5.1779999999999999</v>
      </c>
      <c r="I17" s="87">
        <v>1</v>
      </c>
      <c r="J17" s="88">
        <v>0.79</v>
      </c>
      <c r="K17" s="86">
        <f t="shared" si="4"/>
        <v>5.1779999999999999</v>
      </c>
      <c r="L17" s="142"/>
      <c r="M17" s="134"/>
      <c r="N17" s="84" t="s">
        <v>57</v>
      </c>
      <c r="O17" s="85">
        <v>5</v>
      </c>
      <c r="P17" s="86">
        <v>6.1369999999999996</v>
      </c>
      <c r="Q17" s="87">
        <v>1</v>
      </c>
      <c r="R17" s="92">
        <v>0.86</v>
      </c>
      <c r="S17" s="86">
        <f t="shared" si="5"/>
        <v>6.1369999999999996</v>
      </c>
      <c r="T17" s="134"/>
      <c r="U17" s="84" t="s">
        <v>72</v>
      </c>
      <c r="V17" s="85">
        <v>7</v>
      </c>
      <c r="W17" s="86">
        <v>7.0030000000000001</v>
      </c>
      <c r="X17" s="87">
        <v>0.9</v>
      </c>
      <c r="Y17" s="92">
        <v>0.75</v>
      </c>
      <c r="Z17" s="86">
        <f t="shared" si="6"/>
        <v>7.0030000000000001</v>
      </c>
      <c r="AA17" s="134"/>
      <c r="AB17" s="84" t="s">
        <v>73</v>
      </c>
      <c r="AC17" s="85">
        <v>5</v>
      </c>
      <c r="AD17" s="86">
        <v>4.2889999999999997</v>
      </c>
      <c r="AE17" s="87">
        <v>0.93</v>
      </c>
      <c r="AF17" s="92">
        <v>0.77</v>
      </c>
      <c r="AG17" s="86">
        <f t="shared" si="7"/>
        <v>4.2889999999999997</v>
      </c>
      <c r="AH17" s="134"/>
      <c r="AI17" s="143">
        <v>39</v>
      </c>
      <c r="AJ17" s="94">
        <v>22.606999999999999</v>
      </c>
      <c r="AK17" s="95">
        <v>0.67</v>
      </c>
      <c r="AL17" s="96">
        <v>14</v>
      </c>
      <c r="AM17" s="95"/>
      <c r="AN17" s="95"/>
      <c r="AO17" s="95"/>
      <c r="AP17" s="98"/>
      <c r="AQ17" s="99"/>
    </row>
    <row r="18" spans="1:43" ht="24.95" customHeight="1">
      <c r="A18" s="61" t="s">
        <v>74</v>
      </c>
      <c r="B18" s="59">
        <v>2</v>
      </c>
      <c r="C18" s="261"/>
      <c r="D18" s="216" t="s">
        <v>75</v>
      </c>
      <c r="E18" s="7"/>
      <c r="F18" s="84">
        <v>18</v>
      </c>
      <c r="G18" s="85">
        <v>3</v>
      </c>
      <c r="H18" s="86">
        <v>6.29</v>
      </c>
      <c r="I18" s="87">
        <v>0.89</v>
      </c>
      <c r="J18" s="88">
        <v>1</v>
      </c>
      <c r="K18" s="86">
        <f t="shared" si="4"/>
        <v>3.145</v>
      </c>
      <c r="L18" s="142"/>
      <c r="M18" s="134"/>
      <c r="N18" s="84" t="s">
        <v>35</v>
      </c>
      <c r="O18" s="85">
        <v>6</v>
      </c>
      <c r="P18" s="86">
        <v>11.513</v>
      </c>
      <c r="Q18" s="87">
        <v>0.97</v>
      </c>
      <c r="R18" s="92">
        <v>0.83</v>
      </c>
      <c r="S18" s="86">
        <f t="shared" si="5"/>
        <v>5.7565</v>
      </c>
      <c r="T18" s="134"/>
      <c r="U18" s="84" t="s">
        <v>45</v>
      </c>
      <c r="V18" s="85">
        <v>5</v>
      </c>
      <c r="W18" s="86">
        <v>11.311</v>
      </c>
      <c r="X18" s="87">
        <v>0.95</v>
      </c>
      <c r="Y18" s="92">
        <v>0.89</v>
      </c>
      <c r="Z18" s="86">
        <f t="shared" si="6"/>
        <v>5.6555</v>
      </c>
      <c r="AA18" s="134"/>
      <c r="AB18" s="84" t="s">
        <v>76</v>
      </c>
      <c r="AC18" s="85">
        <v>5</v>
      </c>
      <c r="AD18" s="86">
        <v>12.644</v>
      </c>
      <c r="AE18" s="87">
        <v>0.93</v>
      </c>
      <c r="AF18" s="92">
        <v>0.57999999999999996</v>
      </c>
      <c r="AG18" s="86">
        <f t="shared" si="7"/>
        <v>6.3220000000000001</v>
      </c>
      <c r="AH18" s="134"/>
      <c r="AI18" s="143">
        <v>60</v>
      </c>
      <c r="AJ18" s="94">
        <v>41.758000000000003</v>
      </c>
      <c r="AK18" s="95">
        <v>0.62</v>
      </c>
      <c r="AL18" s="96">
        <v>12</v>
      </c>
      <c r="AM18" s="95"/>
      <c r="AN18" s="95"/>
      <c r="AO18" s="95"/>
      <c r="AP18" s="98"/>
      <c r="AQ18" s="99"/>
    </row>
    <row r="19" spans="1:43" s="73" customFormat="1" ht="24.95" customHeight="1">
      <c r="A19" s="70"/>
      <c r="B19" s="71"/>
      <c r="C19" s="261"/>
      <c r="D19" s="217" t="s">
        <v>36</v>
      </c>
      <c r="E19" s="72"/>
      <c r="F19" s="104">
        <f>SUM(F11:F18)</f>
        <v>197</v>
      </c>
      <c r="G19" s="104" t="s">
        <v>37</v>
      </c>
      <c r="H19" s="104">
        <f>SUM(H11:H18)</f>
        <v>79.89</v>
      </c>
      <c r="I19" s="146"/>
      <c r="J19" s="104"/>
      <c r="K19" s="147"/>
      <c r="L19" s="148"/>
      <c r="M19" s="149"/>
      <c r="N19" s="104">
        <f>SUM(N11+N12+N13+N14+N15+N16+N17+N18)</f>
        <v>257</v>
      </c>
      <c r="O19" s="104"/>
      <c r="P19" s="147">
        <f>SUM(P11:P18)</f>
        <v>98.384</v>
      </c>
      <c r="Q19" s="146"/>
      <c r="R19" s="146"/>
      <c r="S19" s="147"/>
      <c r="T19" s="149"/>
      <c r="U19" s="104">
        <f>SUM(U11+U12+U13+U14+U15+U16+U17+U18)</f>
        <v>271</v>
      </c>
      <c r="V19" s="104"/>
      <c r="W19" s="147">
        <f>SUM(W11:W18)</f>
        <v>99.777999999999992</v>
      </c>
      <c r="X19" s="146"/>
      <c r="Y19" s="146"/>
      <c r="Z19" s="147"/>
      <c r="AA19" s="149"/>
      <c r="AB19" s="104">
        <f>SUM(AB11+AB12+AB13+AB14+AB15+AB16+AB17+AB18)</f>
        <v>291</v>
      </c>
      <c r="AC19" s="104"/>
      <c r="AD19" s="147">
        <f>SUM(AD11:AD18)</f>
        <v>111.848</v>
      </c>
      <c r="AE19" s="146"/>
      <c r="AF19" s="146"/>
      <c r="AG19" s="147"/>
      <c r="AH19" s="149"/>
      <c r="AI19" s="150">
        <f>SUM(AI11:AI18)</f>
        <v>478</v>
      </c>
      <c r="AJ19" s="109">
        <f>SUM(AJ11:AJ18)</f>
        <v>378.67500000000001</v>
      </c>
      <c r="AK19" s="151">
        <v>0.71</v>
      </c>
      <c r="AL19" s="111">
        <f>SUM(AL11:AL18)</f>
        <v>116</v>
      </c>
      <c r="AM19" s="152"/>
      <c r="AN19" s="152"/>
      <c r="AO19" s="152"/>
      <c r="AP19" s="153"/>
      <c r="AQ19" s="154"/>
    </row>
    <row r="20" spans="1:43" ht="24.95" customHeight="1">
      <c r="C20" s="261"/>
      <c r="D20" s="215"/>
      <c r="E20" s="10"/>
      <c r="F20" s="113"/>
      <c r="G20" s="113"/>
      <c r="H20" s="115"/>
      <c r="I20" s="116"/>
      <c r="J20" s="113"/>
      <c r="K20" s="115"/>
      <c r="L20" s="155"/>
      <c r="M20" s="156"/>
      <c r="N20" s="113"/>
      <c r="O20" s="113"/>
      <c r="P20" s="115"/>
      <c r="Q20" s="116"/>
      <c r="R20" s="116"/>
      <c r="S20" s="115"/>
      <c r="T20" s="156"/>
      <c r="U20" s="113"/>
      <c r="V20" s="113"/>
      <c r="W20" s="115"/>
      <c r="X20" s="116"/>
      <c r="Y20" s="116"/>
      <c r="Z20" s="115"/>
      <c r="AA20" s="156"/>
      <c r="AB20" s="113"/>
      <c r="AC20" s="113"/>
      <c r="AD20" s="115"/>
      <c r="AE20" s="116"/>
      <c r="AF20" s="116"/>
      <c r="AG20" s="115"/>
      <c r="AH20" s="156"/>
      <c r="AI20" s="157"/>
      <c r="AJ20" s="158"/>
      <c r="AK20" s="159"/>
      <c r="AL20" s="160"/>
      <c r="AM20" s="159"/>
      <c r="AN20" s="159"/>
      <c r="AO20" s="159"/>
      <c r="AP20" s="161"/>
      <c r="AQ20" s="162"/>
    </row>
    <row r="21" spans="1:43" ht="40.5" customHeight="1" thickBot="1">
      <c r="C21" s="261"/>
      <c r="D21" s="254" t="s">
        <v>313</v>
      </c>
      <c r="E21" s="36"/>
      <c r="F21" s="123"/>
      <c r="G21" s="123"/>
      <c r="H21" s="124"/>
      <c r="I21" s="125"/>
      <c r="J21" s="123"/>
      <c r="K21" s="124"/>
      <c r="L21" s="126"/>
      <c r="M21" s="91"/>
      <c r="N21" s="123"/>
      <c r="O21" s="123"/>
      <c r="P21" s="124"/>
      <c r="Q21" s="125"/>
      <c r="R21" s="125"/>
      <c r="S21" s="124"/>
      <c r="T21" s="91"/>
      <c r="U21" s="123"/>
      <c r="V21" s="123"/>
      <c r="W21" s="124"/>
      <c r="X21" s="125"/>
      <c r="Y21" s="125"/>
      <c r="Z21" s="124"/>
      <c r="AA21" s="91"/>
      <c r="AB21" s="123"/>
      <c r="AC21" s="123"/>
      <c r="AD21" s="124"/>
      <c r="AE21" s="125"/>
      <c r="AF21" s="125"/>
      <c r="AG21" s="124"/>
      <c r="AH21" s="91"/>
      <c r="AI21" s="127"/>
      <c r="AJ21" s="128"/>
      <c r="AK21" s="129"/>
      <c r="AL21" s="129"/>
      <c r="AM21" s="130"/>
      <c r="AN21" s="130"/>
      <c r="AO21" s="130"/>
      <c r="AP21" s="131"/>
      <c r="AQ21" s="132"/>
    </row>
    <row r="22" spans="1:43" ht="24.95" customHeight="1">
      <c r="A22" s="61" t="s">
        <v>77</v>
      </c>
      <c r="B22" s="59">
        <v>2</v>
      </c>
      <c r="C22" s="261"/>
      <c r="D22" s="216" t="s">
        <v>78</v>
      </c>
      <c r="E22" s="7"/>
      <c r="F22" s="84">
        <v>20</v>
      </c>
      <c r="G22" s="100">
        <v>4</v>
      </c>
      <c r="H22" s="86">
        <v>5.6239999999999997</v>
      </c>
      <c r="I22" s="87">
        <v>0.95</v>
      </c>
      <c r="J22" s="88">
        <v>0.86</v>
      </c>
      <c r="K22" s="89">
        <f>SUM(H22/B22)</f>
        <v>2.8119999999999998</v>
      </c>
      <c r="L22" s="163"/>
      <c r="M22" s="134"/>
      <c r="N22" s="84" t="s">
        <v>79</v>
      </c>
      <c r="O22" s="100">
        <v>6</v>
      </c>
      <c r="P22" s="86">
        <v>10.654999999999999</v>
      </c>
      <c r="Q22" s="87">
        <v>0.94</v>
      </c>
      <c r="R22" s="92">
        <v>0.85</v>
      </c>
      <c r="S22" s="89">
        <f>SUM(P22/B22)</f>
        <v>5.3274999999999997</v>
      </c>
      <c r="T22" s="134"/>
      <c r="U22" s="84" t="s">
        <v>65</v>
      </c>
      <c r="V22" s="100">
        <v>6</v>
      </c>
      <c r="W22" s="86">
        <v>9.0280000000000005</v>
      </c>
      <c r="X22" s="87">
        <v>0.72</v>
      </c>
      <c r="Y22" s="92">
        <v>0.93</v>
      </c>
      <c r="Z22" s="89">
        <f>SUM(W22/B22)</f>
        <v>4.5140000000000002</v>
      </c>
      <c r="AA22" s="134"/>
      <c r="AB22" s="84" t="s">
        <v>76</v>
      </c>
      <c r="AC22" s="100">
        <v>7</v>
      </c>
      <c r="AD22" s="86">
        <v>12.224</v>
      </c>
      <c r="AE22" s="87">
        <v>0.95</v>
      </c>
      <c r="AF22" s="92">
        <v>0.89</v>
      </c>
      <c r="AG22" s="89">
        <f>SUM(AD22/B22)</f>
        <v>6.1120000000000001</v>
      </c>
      <c r="AH22" s="134"/>
      <c r="AI22" s="135">
        <v>62</v>
      </c>
      <c r="AJ22" s="136">
        <v>36.231000000000002</v>
      </c>
      <c r="AK22" s="137">
        <v>0.69</v>
      </c>
      <c r="AL22" s="138">
        <v>12</v>
      </c>
      <c r="AM22" s="137"/>
      <c r="AN22" s="137"/>
      <c r="AO22" s="137"/>
      <c r="AP22" s="139"/>
      <c r="AQ22" s="140"/>
    </row>
    <row r="23" spans="1:43" ht="24.75" customHeight="1">
      <c r="A23" s="61" t="s">
        <v>80</v>
      </c>
      <c r="B23" s="59">
        <v>2</v>
      </c>
      <c r="C23" s="261"/>
      <c r="D23" s="216" t="s">
        <v>81</v>
      </c>
      <c r="E23" s="7"/>
      <c r="F23" s="84">
        <v>48</v>
      </c>
      <c r="G23" s="100">
        <v>6</v>
      </c>
      <c r="H23" s="86">
        <v>9.9990000000000006</v>
      </c>
      <c r="I23" s="87">
        <v>0.94</v>
      </c>
      <c r="J23" s="88">
        <v>1</v>
      </c>
      <c r="K23" s="89">
        <f t="shared" ref="K23:K28" si="8">SUM(H23/B23)</f>
        <v>4.9995000000000003</v>
      </c>
      <c r="L23" s="90"/>
      <c r="M23" s="134"/>
      <c r="N23" s="84" t="s">
        <v>82</v>
      </c>
      <c r="O23" s="100">
        <v>10</v>
      </c>
      <c r="P23" s="86">
        <v>14.112</v>
      </c>
      <c r="Q23" s="87">
        <v>0.9</v>
      </c>
      <c r="R23" s="92">
        <v>0.73</v>
      </c>
      <c r="S23" s="89">
        <f t="shared" ref="S23:S27" si="9">SUM(P23/B23)</f>
        <v>7.056</v>
      </c>
      <c r="T23" s="134"/>
      <c r="U23" s="84" t="s">
        <v>83</v>
      </c>
      <c r="V23" s="100">
        <v>10</v>
      </c>
      <c r="W23" s="86">
        <v>17.021000000000001</v>
      </c>
      <c r="X23" s="87">
        <v>0.91</v>
      </c>
      <c r="Y23" s="92">
        <v>0.71</v>
      </c>
      <c r="Z23" s="89">
        <f t="shared" ref="Z23:Z27" si="10">SUM(W23/B23)</f>
        <v>8.5105000000000004</v>
      </c>
      <c r="AA23" s="134"/>
      <c r="AB23" s="84" t="s">
        <v>84</v>
      </c>
      <c r="AC23" s="100">
        <v>8</v>
      </c>
      <c r="AD23" s="86">
        <v>14.111000000000001</v>
      </c>
      <c r="AE23" s="87">
        <v>0.88</v>
      </c>
      <c r="AF23" s="92">
        <v>0.61</v>
      </c>
      <c r="AG23" s="89">
        <f t="shared" ref="AG23:AG27" si="11">SUM(AD23/B23)</f>
        <v>7.0555000000000003</v>
      </c>
      <c r="AH23" s="134"/>
      <c r="AI23" s="143">
        <v>134</v>
      </c>
      <c r="AJ23" s="94">
        <v>55.243000000000002</v>
      </c>
      <c r="AK23" s="95">
        <v>0.46</v>
      </c>
      <c r="AL23" s="96">
        <v>11</v>
      </c>
      <c r="AM23" s="95"/>
      <c r="AN23" s="95"/>
      <c r="AO23" s="95"/>
      <c r="AP23" s="98"/>
      <c r="AQ23" s="99"/>
    </row>
    <row r="24" spans="1:43" ht="24.95" customHeight="1">
      <c r="A24" s="61" t="s">
        <v>60</v>
      </c>
      <c r="B24" s="59">
        <v>5.5</v>
      </c>
      <c r="C24" s="261"/>
      <c r="D24" s="216" t="s">
        <v>85</v>
      </c>
      <c r="E24" s="7"/>
      <c r="F24" s="84">
        <v>123</v>
      </c>
      <c r="G24" s="100">
        <v>14</v>
      </c>
      <c r="H24" s="86">
        <v>39.042000000000002</v>
      </c>
      <c r="I24" s="87">
        <v>0.93</v>
      </c>
      <c r="J24" s="88">
        <v>1</v>
      </c>
      <c r="K24" s="89">
        <f t="shared" si="8"/>
        <v>7.0985454545454552</v>
      </c>
      <c r="L24" s="90"/>
      <c r="M24" s="134"/>
      <c r="N24" s="84" t="s">
        <v>86</v>
      </c>
      <c r="O24" s="100">
        <v>17</v>
      </c>
      <c r="P24" s="86">
        <v>46.625999999999998</v>
      </c>
      <c r="Q24" s="87">
        <v>0.9</v>
      </c>
      <c r="R24" s="92">
        <v>0.87</v>
      </c>
      <c r="S24" s="89">
        <f t="shared" si="9"/>
        <v>8.4774545454545454</v>
      </c>
      <c r="T24" s="134"/>
      <c r="U24" s="84" t="s">
        <v>87</v>
      </c>
      <c r="V24" s="100">
        <v>18</v>
      </c>
      <c r="W24" s="86">
        <v>49.8</v>
      </c>
      <c r="X24" s="87">
        <v>0.93</v>
      </c>
      <c r="Y24" s="92">
        <v>1</v>
      </c>
      <c r="Z24" s="89">
        <f t="shared" si="10"/>
        <v>9.0545454545454547</v>
      </c>
      <c r="AA24" s="134"/>
      <c r="AB24" s="84" t="s">
        <v>87</v>
      </c>
      <c r="AC24" s="100">
        <v>19</v>
      </c>
      <c r="AD24" s="86">
        <v>48.645000000000003</v>
      </c>
      <c r="AE24" s="87">
        <v>0.92</v>
      </c>
      <c r="AF24" s="92">
        <v>0.86</v>
      </c>
      <c r="AG24" s="89">
        <f t="shared" si="11"/>
        <v>8.8445454545454556</v>
      </c>
      <c r="AH24" s="134"/>
      <c r="AI24" s="143">
        <v>265</v>
      </c>
      <c r="AJ24" s="94">
        <v>184.113</v>
      </c>
      <c r="AK24" s="95">
        <v>0.97</v>
      </c>
      <c r="AL24" s="144">
        <v>148</v>
      </c>
      <c r="AM24" s="145"/>
      <c r="AN24" s="145"/>
      <c r="AO24" s="145"/>
      <c r="AP24" s="98"/>
      <c r="AQ24" s="99"/>
    </row>
    <row r="25" spans="1:43" ht="39" customHeight="1">
      <c r="A25" s="61" t="s">
        <v>88</v>
      </c>
      <c r="B25" s="59">
        <v>2</v>
      </c>
      <c r="C25" s="261"/>
      <c r="D25" s="216" t="s">
        <v>89</v>
      </c>
      <c r="E25" s="7"/>
      <c r="F25" s="84">
        <v>23</v>
      </c>
      <c r="G25" s="100">
        <v>7</v>
      </c>
      <c r="H25" s="86">
        <v>6.1559999999999997</v>
      </c>
      <c r="I25" s="87">
        <v>1</v>
      </c>
      <c r="J25" s="88">
        <v>1</v>
      </c>
      <c r="K25" s="89">
        <f t="shared" si="8"/>
        <v>3.0779999999999998</v>
      </c>
      <c r="L25" s="90"/>
      <c r="M25" s="134"/>
      <c r="N25" s="84" t="s">
        <v>43</v>
      </c>
      <c r="O25" s="100">
        <v>12</v>
      </c>
      <c r="P25" s="86">
        <v>13.132</v>
      </c>
      <c r="Q25" s="87">
        <v>0.91</v>
      </c>
      <c r="R25" s="92">
        <v>0.88</v>
      </c>
      <c r="S25" s="89">
        <f t="shared" si="9"/>
        <v>6.5659999999999998</v>
      </c>
      <c r="T25" s="134"/>
      <c r="U25" s="84" t="s">
        <v>90</v>
      </c>
      <c r="V25" s="100">
        <v>13</v>
      </c>
      <c r="W25" s="86">
        <v>12.845000000000001</v>
      </c>
      <c r="X25" s="87">
        <v>0.89</v>
      </c>
      <c r="Y25" s="92">
        <v>0.88</v>
      </c>
      <c r="Z25" s="89">
        <f t="shared" si="10"/>
        <v>6.4225000000000003</v>
      </c>
      <c r="AA25" s="134"/>
      <c r="AB25" s="84" t="s">
        <v>90</v>
      </c>
      <c r="AC25" s="100">
        <v>12</v>
      </c>
      <c r="AD25" s="86">
        <v>12.512</v>
      </c>
      <c r="AE25" s="87">
        <v>1</v>
      </c>
      <c r="AF25" s="92">
        <v>0.87</v>
      </c>
      <c r="AG25" s="89">
        <f t="shared" si="11"/>
        <v>6.2560000000000002</v>
      </c>
      <c r="AH25" s="134"/>
      <c r="AI25" s="143">
        <v>55</v>
      </c>
      <c r="AJ25" s="94">
        <v>44.645000000000003</v>
      </c>
      <c r="AK25" s="95">
        <v>0.76</v>
      </c>
      <c r="AL25" s="96">
        <v>13</v>
      </c>
      <c r="AM25" s="95"/>
      <c r="AN25" s="95"/>
      <c r="AO25" s="95"/>
      <c r="AP25" s="98"/>
      <c r="AQ25" s="99"/>
    </row>
    <row r="26" spans="1:43" ht="24.95" customHeight="1">
      <c r="A26" s="61" t="s">
        <v>91</v>
      </c>
      <c r="B26" s="59">
        <v>2</v>
      </c>
      <c r="C26" s="261"/>
      <c r="D26" s="216" t="s">
        <v>92</v>
      </c>
      <c r="E26" s="7"/>
      <c r="F26" s="84">
        <v>28</v>
      </c>
      <c r="G26" s="100">
        <v>12</v>
      </c>
      <c r="H26" s="86">
        <v>11.754</v>
      </c>
      <c r="I26" s="87">
        <v>0.96</v>
      </c>
      <c r="J26" s="88">
        <v>1</v>
      </c>
      <c r="K26" s="89">
        <f t="shared" si="8"/>
        <v>5.8769999999999998</v>
      </c>
      <c r="L26" s="90"/>
      <c r="M26" s="134"/>
      <c r="N26" s="84" t="s">
        <v>93</v>
      </c>
      <c r="O26" s="100">
        <v>12</v>
      </c>
      <c r="P26" s="86">
        <v>16.489000000000001</v>
      </c>
      <c r="Q26" s="87">
        <v>0.91</v>
      </c>
      <c r="R26" s="92">
        <v>0.87</v>
      </c>
      <c r="S26" s="89">
        <f t="shared" si="9"/>
        <v>8.2445000000000004</v>
      </c>
      <c r="T26" s="134"/>
      <c r="U26" s="84" t="s">
        <v>56</v>
      </c>
      <c r="V26" s="100">
        <v>11</v>
      </c>
      <c r="W26" s="86">
        <v>8.5549999999999997</v>
      </c>
      <c r="X26" s="87">
        <v>1</v>
      </c>
      <c r="Y26" s="92">
        <v>0.9</v>
      </c>
      <c r="Z26" s="89">
        <f t="shared" si="10"/>
        <v>4.2774999999999999</v>
      </c>
      <c r="AA26" s="134"/>
      <c r="AB26" s="84" t="s">
        <v>35</v>
      </c>
      <c r="AC26" s="100">
        <v>12</v>
      </c>
      <c r="AD26" s="86">
        <v>13.465999999999999</v>
      </c>
      <c r="AE26" s="87">
        <v>0.97</v>
      </c>
      <c r="AF26" s="92">
        <v>0.9</v>
      </c>
      <c r="AG26" s="89">
        <f t="shared" si="11"/>
        <v>6.7329999999999997</v>
      </c>
      <c r="AH26" s="134"/>
      <c r="AI26" s="143">
        <v>68</v>
      </c>
      <c r="AJ26" s="94">
        <v>49.930999999999997</v>
      </c>
      <c r="AK26" s="95">
        <v>0.68</v>
      </c>
      <c r="AL26" s="96">
        <v>18</v>
      </c>
      <c r="AM26" s="95"/>
      <c r="AN26" s="95"/>
      <c r="AO26" s="95"/>
      <c r="AP26" s="98"/>
      <c r="AQ26" s="99"/>
    </row>
    <row r="27" spans="1:43" ht="24.95" customHeight="1">
      <c r="A27" s="61" t="s">
        <v>90</v>
      </c>
      <c r="B27" s="59">
        <v>3</v>
      </c>
      <c r="C27" s="261"/>
      <c r="D27" s="216" t="s">
        <v>94</v>
      </c>
      <c r="E27" s="7"/>
      <c r="F27" s="84">
        <v>16</v>
      </c>
      <c r="G27" s="100">
        <v>8</v>
      </c>
      <c r="H27" s="86">
        <v>5.89</v>
      </c>
      <c r="I27" s="87">
        <v>1</v>
      </c>
      <c r="J27" s="88">
        <v>0.93</v>
      </c>
      <c r="K27" s="89">
        <f t="shared" si="8"/>
        <v>1.9633333333333332</v>
      </c>
      <c r="L27" s="90"/>
      <c r="M27" s="134"/>
      <c r="N27" s="84" t="s">
        <v>95</v>
      </c>
      <c r="O27" s="100">
        <v>14</v>
      </c>
      <c r="P27" s="86">
        <v>10.888999999999999</v>
      </c>
      <c r="Q27" s="87">
        <v>0.93</v>
      </c>
      <c r="R27" s="92">
        <v>0.93</v>
      </c>
      <c r="S27" s="89">
        <f t="shared" si="9"/>
        <v>3.6296666666666666</v>
      </c>
      <c r="T27" s="134"/>
      <c r="U27" s="84" t="s">
        <v>95</v>
      </c>
      <c r="V27" s="100">
        <v>14</v>
      </c>
      <c r="W27" s="86">
        <v>10.867000000000001</v>
      </c>
      <c r="X27" s="87">
        <v>1</v>
      </c>
      <c r="Y27" s="92">
        <v>0.96</v>
      </c>
      <c r="Z27" s="89">
        <f t="shared" si="10"/>
        <v>3.6223333333333336</v>
      </c>
      <c r="AA27" s="134"/>
      <c r="AB27" s="84" t="s">
        <v>79</v>
      </c>
      <c r="AC27" s="100">
        <v>9</v>
      </c>
      <c r="AD27" s="86">
        <v>11.6</v>
      </c>
      <c r="AE27" s="87">
        <v>1</v>
      </c>
      <c r="AF27" s="92">
        <v>0.96</v>
      </c>
      <c r="AG27" s="89">
        <f t="shared" si="11"/>
        <v>3.8666666666666667</v>
      </c>
      <c r="AH27" s="134"/>
      <c r="AI27" s="143">
        <v>43</v>
      </c>
      <c r="AJ27" s="94">
        <v>39.246000000000002</v>
      </c>
      <c r="AK27" s="95">
        <v>0.98</v>
      </c>
      <c r="AL27" s="96">
        <v>23</v>
      </c>
      <c r="AM27" s="95"/>
      <c r="AN27" s="95"/>
      <c r="AO27" s="95"/>
      <c r="AP27" s="98"/>
      <c r="AQ27" s="99"/>
    </row>
    <row r="28" spans="1:43" ht="24.95" customHeight="1">
      <c r="A28" s="61" t="s">
        <v>96</v>
      </c>
      <c r="B28" s="59">
        <v>2</v>
      </c>
      <c r="C28" s="261"/>
      <c r="D28" s="216" t="s">
        <v>97</v>
      </c>
      <c r="E28" s="7"/>
      <c r="F28" s="84">
        <v>10</v>
      </c>
      <c r="G28" s="100">
        <v>8</v>
      </c>
      <c r="H28" s="86">
        <v>3.4449999999999998</v>
      </c>
      <c r="I28" s="87">
        <v>0.9</v>
      </c>
      <c r="J28" s="84"/>
      <c r="K28" s="89">
        <f t="shared" si="8"/>
        <v>1.7224999999999999</v>
      </c>
      <c r="L28" s="90"/>
      <c r="M28" s="134"/>
      <c r="N28" s="84" t="s">
        <v>37</v>
      </c>
      <c r="O28" s="100"/>
      <c r="P28" s="86" t="s">
        <v>37</v>
      </c>
      <c r="Q28" s="87"/>
      <c r="R28" s="92"/>
      <c r="S28" s="89" t="s">
        <v>37</v>
      </c>
      <c r="T28" s="134"/>
      <c r="U28" s="84" t="s">
        <v>37</v>
      </c>
      <c r="V28" s="100"/>
      <c r="W28" s="86" t="s">
        <v>37</v>
      </c>
      <c r="X28" s="87"/>
      <c r="Y28" s="92"/>
      <c r="Z28" s="89"/>
      <c r="AA28" s="134"/>
      <c r="AB28" s="84" t="s">
        <v>37</v>
      </c>
      <c r="AC28" s="100"/>
      <c r="AD28" s="86" t="s">
        <v>37</v>
      </c>
      <c r="AE28" s="87"/>
      <c r="AF28" s="92"/>
      <c r="AG28" s="89"/>
      <c r="AH28" s="134"/>
      <c r="AI28" s="143">
        <v>10</v>
      </c>
      <c r="AJ28" s="94">
        <v>3.4449999999999998</v>
      </c>
      <c r="AK28" s="95">
        <v>0.6</v>
      </c>
      <c r="AL28" s="96">
        <v>4</v>
      </c>
      <c r="AM28" s="95"/>
      <c r="AN28" s="95"/>
      <c r="AO28" s="95"/>
      <c r="AP28" s="98"/>
      <c r="AQ28" s="99"/>
    </row>
    <row r="29" spans="1:43" s="73" customFormat="1" ht="24.95" customHeight="1">
      <c r="A29" s="70"/>
      <c r="B29" s="71"/>
      <c r="C29" s="261"/>
      <c r="D29" s="218" t="s">
        <v>36</v>
      </c>
      <c r="E29" s="72"/>
      <c r="F29" s="102">
        <f>SUM(F22:F28)</f>
        <v>268</v>
      </c>
      <c r="G29" s="102"/>
      <c r="H29" s="103">
        <f>SUM(H22:H28)</f>
        <v>81.91</v>
      </c>
      <c r="I29" s="164"/>
      <c r="J29" s="104"/>
      <c r="K29" s="165"/>
      <c r="L29" s="166"/>
      <c r="M29" s="149"/>
      <c r="N29" s="102">
        <f>SUM(N22+N23+N24+N25+N26)</f>
        <v>340</v>
      </c>
      <c r="O29" s="102"/>
      <c r="P29" s="103">
        <f>SUM(P22:P28)</f>
        <v>111.90300000000001</v>
      </c>
      <c r="Q29" s="164"/>
      <c r="R29" s="146"/>
      <c r="S29" s="165"/>
      <c r="T29" s="149"/>
      <c r="U29" s="102">
        <f>SUM(U22+U23+U24+U25+U26+U27)</f>
        <v>364</v>
      </c>
      <c r="V29" s="102"/>
      <c r="W29" s="103">
        <f>SUM(W22:W28)</f>
        <v>108.116</v>
      </c>
      <c r="X29" s="164"/>
      <c r="Y29" s="146"/>
      <c r="Z29" s="165"/>
      <c r="AA29" s="149"/>
      <c r="AB29" s="102">
        <f>SUM(U22+U23+U24+U25+U26+U27)</f>
        <v>364</v>
      </c>
      <c r="AC29" s="102"/>
      <c r="AD29" s="103">
        <f>SUM(AD22:AD28)</f>
        <v>112.55799999999999</v>
      </c>
      <c r="AE29" s="164"/>
      <c r="AF29" s="146"/>
      <c r="AG29" s="165"/>
      <c r="AH29" s="149"/>
      <c r="AI29" s="150">
        <f>SUM(AI22:AI28)</f>
        <v>637</v>
      </c>
      <c r="AJ29" s="109">
        <f>SUM(AJ22:AJ28)</f>
        <v>412.85399999999993</v>
      </c>
      <c r="AK29" s="151">
        <v>0.78</v>
      </c>
      <c r="AL29" s="111">
        <f>SUM(AL22:AL28)</f>
        <v>229</v>
      </c>
      <c r="AM29" s="152"/>
      <c r="AN29" s="152"/>
      <c r="AO29" s="152"/>
      <c r="AP29" s="153"/>
      <c r="AQ29" s="154"/>
    </row>
    <row r="30" spans="1:43" ht="24.95" customHeight="1" thickBot="1">
      <c r="C30" s="261"/>
      <c r="D30" s="219"/>
      <c r="E30" s="42"/>
      <c r="F30" s="167"/>
      <c r="G30" s="168"/>
      <c r="H30" s="169"/>
      <c r="I30" s="170"/>
      <c r="J30" s="167"/>
      <c r="K30" s="171"/>
      <c r="L30" s="172"/>
      <c r="M30" s="173"/>
      <c r="N30" s="167"/>
      <c r="O30" s="168"/>
      <c r="P30" s="169"/>
      <c r="Q30" s="170"/>
      <c r="R30" s="170"/>
      <c r="S30" s="171"/>
      <c r="T30" s="173"/>
      <c r="U30" s="167"/>
      <c r="V30" s="168"/>
      <c r="W30" s="169"/>
      <c r="X30" s="170"/>
      <c r="Y30" s="170"/>
      <c r="Z30" s="171"/>
      <c r="AA30" s="173"/>
      <c r="AB30" s="167"/>
      <c r="AC30" s="168"/>
      <c r="AD30" s="169"/>
      <c r="AE30" s="170"/>
      <c r="AF30" s="170"/>
      <c r="AG30" s="171"/>
      <c r="AH30" s="173"/>
      <c r="AI30" s="174"/>
      <c r="AJ30" s="175"/>
      <c r="AK30" s="176"/>
      <c r="AL30" s="177"/>
      <c r="AM30" s="176"/>
      <c r="AN30" s="176"/>
      <c r="AO30" s="176"/>
      <c r="AP30" s="178"/>
      <c r="AQ30" s="179"/>
    </row>
    <row r="31" spans="1:43" ht="40.5" customHeight="1" thickTop="1" thickBot="1">
      <c r="C31" s="261"/>
      <c r="D31" s="220" t="s">
        <v>98</v>
      </c>
      <c r="E31" s="36"/>
      <c r="F31" s="123"/>
      <c r="G31" s="123"/>
      <c r="H31" s="124"/>
      <c r="I31" s="125"/>
      <c r="J31" s="123"/>
      <c r="K31" s="124"/>
      <c r="L31" s="126"/>
      <c r="M31" s="91"/>
      <c r="N31" s="123"/>
      <c r="O31" s="123"/>
      <c r="P31" s="124"/>
      <c r="Q31" s="125"/>
      <c r="R31" s="125"/>
      <c r="S31" s="124"/>
      <c r="T31" s="91"/>
      <c r="U31" s="123"/>
      <c r="V31" s="123"/>
      <c r="W31" s="124"/>
      <c r="X31" s="125"/>
      <c r="Y31" s="125"/>
      <c r="Z31" s="124"/>
      <c r="AA31" s="91"/>
      <c r="AB31" s="123"/>
      <c r="AC31" s="123"/>
      <c r="AD31" s="124"/>
      <c r="AE31" s="125"/>
      <c r="AF31" s="125"/>
      <c r="AG31" s="124"/>
      <c r="AH31" s="91"/>
      <c r="AI31" s="127"/>
      <c r="AJ31" s="128"/>
      <c r="AK31" s="129"/>
      <c r="AL31" s="129"/>
      <c r="AM31" s="130"/>
      <c r="AN31" s="130"/>
      <c r="AO31" s="130"/>
      <c r="AP31" s="131"/>
      <c r="AQ31" s="132"/>
    </row>
    <row r="32" spans="1:43" ht="24.95" customHeight="1">
      <c r="C32" s="261"/>
      <c r="D32" s="216" t="s">
        <v>99</v>
      </c>
      <c r="E32" s="7"/>
      <c r="F32" s="84"/>
      <c r="G32" s="100"/>
      <c r="H32" s="86"/>
      <c r="I32" s="87"/>
      <c r="J32" s="84"/>
      <c r="K32" s="89"/>
      <c r="L32" s="163"/>
      <c r="M32" s="134"/>
      <c r="N32" s="84"/>
      <c r="O32" s="100"/>
      <c r="P32" s="86"/>
      <c r="Q32" s="87"/>
      <c r="R32" s="92"/>
      <c r="S32" s="89"/>
      <c r="T32" s="134"/>
      <c r="U32" s="84"/>
      <c r="V32" s="100"/>
      <c r="W32" s="86"/>
      <c r="X32" s="87"/>
      <c r="Y32" s="92"/>
      <c r="Z32" s="89"/>
      <c r="AA32" s="134"/>
      <c r="AB32" s="84"/>
      <c r="AC32" s="100"/>
      <c r="AD32" s="86"/>
      <c r="AE32" s="87"/>
      <c r="AF32" s="92"/>
      <c r="AG32" s="89"/>
      <c r="AH32" s="134"/>
      <c r="AI32" s="135"/>
      <c r="AJ32" s="136"/>
      <c r="AK32" s="137"/>
      <c r="AL32" s="138"/>
      <c r="AM32" s="137"/>
      <c r="AN32" s="137"/>
      <c r="AO32" s="137"/>
      <c r="AP32" s="139"/>
      <c r="AQ32" s="140"/>
    </row>
    <row r="33" spans="1:44" ht="24.75" customHeight="1">
      <c r="C33" s="261"/>
      <c r="D33" s="216" t="s">
        <v>100</v>
      </c>
      <c r="E33" s="7"/>
      <c r="F33" s="84"/>
      <c r="G33" s="100"/>
      <c r="H33" s="86"/>
      <c r="I33" s="87"/>
      <c r="J33" s="84"/>
      <c r="K33" s="89"/>
      <c r="L33" s="90"/>
      <c r="M33" s="134"/>
      <c r="N33" s="84"/>
      <c r="O33" s="100"/>
      <c r="P33" s="86"/>
      <c r="Q33" s="87"/>
      <c r="R33" s="92"/>
      <c r="S33" s="89"/>
      <c r="T33" s="134"/>
      <c r="U33" s="84"/>
      <c r="V33" s="100"/>
      <c r="W33" s="86"/>
      <c r="X33" s="87"/>
      <c r="Y33" s="92"/>
      <c r="Z33" s="89"/>
      <c r="AA33" s="134"/>
      <c r="AB33" s="84"/>
      <c r="AC33" s="100"/>
      <c r="AD33" s="86"/>
      <c r="AE33" s="87"/>
      <c r="AF33" s="92"/>
      <c r="AG33" s="89"/>
      <c r="AH33" s="134"/>
      <c r="AI33" s="143"/>
      <c r="AJ33" s="94"/>
      <c r="AK33" s="95"/>
      <c r="AL33" s="96"/>
      <c r="AM33" s="95"/>
      <c r="AN33" s="95"/>
      <c r="AO33" s="95"/>
      <c r="AP33" s="98"/>
      <c r="AQ33" s="99"/>
    </row>
    <row r="34" spans="1:44" ht="24.95" customHeight="1">
      <c r="C34" s="261"/>
      <c r="D34" s="216" t="s">
        <v>101</v>
      </c>
      <c r="E34" s="7"/>
      <c r="F34" s="84"/>
      <c r="G34" s="100"/>
      <c r="H34" s="86"/>
      <c r="I34" s="87"/>
      <c r="J34" s="84"/>
      <c r="K34" s="89"/>
      <c r="L34" s="90"/>
      <c r="M34" s="134"/>
      <c r="N34" s="84"/>
      <c r="O34" s="100"/>
      <c r="P34" s="86"/>
      <c r="Q34" s="87"/>
      <c r="R34" s="92"/>
      <c r="S34" s="89"/>
      <c r="T34" s="134"/>
      <c r="U34" s="84"/>
      <c r="V34" s="100"/>
      <c r="W34" s="86"/>
      <c r="X34" s="87"/>
      <c r="Y34" s="92"/>
      <c r="Z34" s="89"/>
      <c r="AA34" s="134"/>
      <c r="AB34" s="84"/>
      <c r="AC34" s="100"/>
      <c r="AD34" s="86"/>
      <c r="AE34" s="87"/>
      <c r="AF34" s="92"/>
      <c r="AG34" s="89"/>
      <c r="AH34" s="134"/>
      <c r="AI34" s="143"/>
      <c r="AJ34" s="94"/>
      <c r="AK34" s="95"/>
      <c r="AL34" s="144"/>
      <c r="AM34" s="145"/>
      <c r="AN34" s="145"/>
      <c r="AO34" s="145"/>
      <c r="AP34" s="98"/>
      <c r="AQ34" s="99"/>
    </row>
    <row r="35" spans="1:44" ht="32.25" customHeight="1">
      <c r="C35" s="261"/>
      <c r="D35" s="216" t="s">
        <v>102</v>
      </c>
      <c r="E35" s="7"/>
      <c r="F35" s="84"/>
      <c r="G35" s="100"/>
      <c r="H35" s="86"/>
      <c r="I35" s="87"/>
      <c r="J35" s="84"/>
      <c r="K35" s="89"/>
      <c r="L35" s="90"/>
      <c r="M35" s="134"/>
      <c r="N35" s="84"/>
      <c r="O35" s="100"/>
      <c r="P35" s="86"/>
      <c r="Q35" s="87"/>
      <c r="R35" s="92"/>
      <c r="S35" s="89"/>
      <c r="T35" s="134"/>
      <c r="U35" s="84"/>
      <c r="V35" s="100"/>
      <c r="W35" s="86"/>
      <c r="X35" s="87"/>
      <c r="Y35" s="92"/>
      <c r="Z35" s="89"/>
      <c r="AA35" s="134"/>
      <c r="AB35" s="84"/>
      <c r="AC35" s="100"/>
      <c r="AD35" s="86"/>
      <c r="AE35" s="87"/>
      <c r="AF35" s="92"/>
      <c r="AG35" s="89"/>
      <c r="AH35" s="134"/>
      <c r="AI35" s="143"/>
      <c r="AJ35" s="94"/>
      <c r="AK35" s="95"/>
      <c r="AL35" s="96"/>
      <c r="AM35" s="95"/>
      <c r="AN35" s="95"/>
      <c r="AO35" s="95"/>
      <c r="AP35" s="98"/>
      <c r="AQ35" s="99"/>
    </row>
    <row r="36" spans="1:44" s="73" customFormat="1" ht="24.95" customHeight="1">
      <c r="A36" s="70"/>
      <c r="B36" s="71"/>
      <c r="C36" s="261"/>
      <c r="D36" s="218" t="s">
        <v>36</v>
      </c>
      <c r="E36" s="72"/>
      <c r="F36" s="102"/>
      <c r="G36" s="102"/>
      <c r="H36" s="103"/>
      <c r="I36" s="164"/>
      <c r="J36" s="104"/>
      <c r="K36" s="165"/>
      <c r="L36" s="166"/>
      <c r="M36" s="149"/>
      <c r="N36" s="102"/>
      <c r="O36" s="102"/>
      <c r="P36" s="103"/>
      <c r="Q36" s="164"/>
      <c r="R36" s="146"/>
      <c r="S36" s="165"/>
      <c r="T36" s="149"/>
      <c r="U36" s="102"/>
      <c r="V36" s="102"/>
      <c r="W36" s="103"/>
      <c r="X36" s="164"/>
      <c r="Y36" s="146"/>
      <c r="Z36" s="165"/>
      <c r="AA36" s="149"/>
      <c r="AB36" s="102"/>
      <c r="AC36" s="102"/>
      <c r="AD36" s="103"/>
      <c r="AE36" s="164"/>
      <c r="AF36" s="146"/>
      <c r="AG36" s="165"/>
      <c r="AH36" s="149"/>
      <c r="AI36" s="150"/>
      <c r="AJ36" s="109"/>
      <c r="AK36" s="151"/>
      <c r="AL36" s="111"/>
      <c r="AM36" s="152"/>
      <c r="AN36" s="152"/>
      <c r="AO36" s="152"/>
      <c r="AP36" s="153"/>
      <c r="AQ36" s="154"/>
    </row>
    <row r="37" spans="1:44" ht="24.95" customHeight="1" thickBot="1">
      <c r="C37" s="262"/>
      <c r="D37" s="219"/>
      <c r="E37" s="42"/>
      <c r="F37" s="167"/>
      <c r="G37" s="168"/>
      <c r="H37" s="169"/>
      <c r="I37" s="170"/>
      <c r="J37" s="167"/>
      <c r="K37" s="171"/>
      <c r="L37" s="172"/>
      <c r="M37" s="173"/>
      <c r="N37" s="167"/>
      <c r="O37" s="168"/>
      <c r="P37" s="169"/>
      <c r="Q37" s="170"/>
      <c r="R37" s="170"/>
      <c r="S37" s="171"/>
      <c r="T37" s="173"/>
      <c r="U37" s="167"/>
      <c r="V37" s="168"/>
      <c r="W37" s="169"/>
      <c r="X37" s="170"/>
      <c r="Y37" s="170"/>
      <c r="Z37" s="171"/>
      <c r="AA37" s="173"/>
      <c r="AB37" s="167"/>
      <c r="AC37" s="168"/>
      <c r="AD37" s="169"/>
      <c r="AE37" s="170"/>
      <c r="AF37" s="170"/>
      <c r="AG37" s="171"/>
      <c r="AH37" s="173"/>
      <c r="AI37" s="174"/>
      <c r="AJ37" s="175"/>
      <c r="AK37" s="176"/>
      <c r="AL37" s="177"/>
      <c r="AM37" s="176"/>
      <c r="AN37" s="176"/>
      <c r="AO37" s="176"/>
      <c r="AP37" s="178"/>
      <c r="AQ37" s="179"/>
    </row>
    <row r="38" spans="1:44" ht="30.75" customHeight="1" thickTop="1" thickBot="1">
      <c r="C38" s="260" t="s">
        <v>314</v>
      </c>
      <c r="D38" s="221" t="s">
        <v>309</v>
      </c>
      <c r="E38" s="36"/>
      <c r="F38" s="180" t="s">
        <v>37</v>
      </c>
      <c r="G38" s="180" t="s">
        <v>37</v>
      </c>
      <c r="H38" s="181"/>
      <c r="I38" s="182"/>
      <c r="J38" s="180"/>
      <c r="K38" s="181"/>
      <c r="L38" s="183"/>
      <c r="M38" s="91"/>
      <c r="N38" s="180"/>
      <c r="O38" s="180"/>
      <c r="P38" s="181"/>
      <c r="Q38" s="182"/>
      <c r="R38" s="182"/>
      <c r="S38" s="181"/>
      <c r="T38" s="91"/>
      <c r="U38" s="180"/>
      <c r="V38" s="180"/>
      <c r="W38" s="181" t="s">
        <v>37</v>
      </c>
      <c r="X38" s="182"/>
      <c r="Y38" s="182"/>
      <c r="Z38" s="181"/>
      <c r="AA38" s="91"/>
      <c r="AB38" s="180"/>
      <c r="AC38" s="180"/>
      <c r="AD38" s="181" t="s">
        <v>37</v>
      </c>
      <c r="AE38" s="182"/>
      <c r="AF38" s="182"/>
      <c r="AG38" s="181"/>
      <c r="AH38" s="91"/>
      <c r="AI38" s="127"/>
      <c r="AJ38" s="128"/>
      <c r="AK38" s="129"/>
      <c r="AL38" s="129"/>
      <c r="AM38" s="130"/>
      <c r="AN38" s="130"/>
      <c r="AO38" s="130"/>
      <c r="AP38" s="131"/>
      <c r="AQ38" s="250"/>
      <c r="AR38" s="251"/>
    </row>
    <row r="39" spans="1:44" ht="24.95" customHeight="1">
      <c r="A39" s="61" t="s">
        <v>103</v>
      </c>
      <c r="B39" s="59">
        <v>2.25</v>
      </c>
      <c r="C39" s="261"/>
      <c r="D39" s="216" t="s">
        <v>298</v>
      </c>
      <c r="E39" s="7"/>
      <c r="F39" s="84">
        <v>28</v>
      </c>
      <c r="G39" s="100">
        <v>11</v>
      </c>
      <c r="H39" s="86">
        <v>8.4499999999999993</v>
      </c>
      <c r="I39" s="87">
        <v>0.96</v>
      </c>
      <c r="J39" s="92">
        <v>0</v>
      </c>
      <c r="K39" s="89">
        <f>SUM(H39/B39)</f>
        <v>3.7555555555555551</v>
      </c>
      <c r="L39" s="163"/>
      <c r="M39" s="134"/>
      <c r="N39" s="84" t="s">
        <v>104</v>
      </c>
      <c r="O39" s="100">
        <v>17</v>
      </c>
      <c r="P39" s="86">
        <v>11.010999999999999</v>
      </c>
      <c r="Q39" s="87">
        <v>0.84</v>
      </c>
      <c r="R39" s="92">
        <v>0</v>
      </c>
      <c r="S39" s="89">
        <f>SUM(P39/B39)</f>
        <v>4.8937777777777773</v>
      </c>
      <c r="T39" s="134"/>
      <c r="U39" s="84" t="s">
        <v>105</v>
      </c>
      <c r="V39" s="100">
        <v>13</v>
      </c>
      <c r="W39" s="86">
        <v>7.6</v>
      </c>
      <c r="X39" s="87">
        <v>0.94</v>
      </c>
      <c r="Y39" s="92">
        <v>0</v>
      </c>
      <c r="Z39" s="89">
        <f>SUM(W39/B39)</f>
        <v>3.3777777777777778</v>
      </c>
      <c r="AA39" s="134"/>
      <c r="AB39" s="84" t="s">
        <v>104</v>
      </c>
      <c r="AC39" s="100">
        <v>19</v>
      </c>
      <c r="AD39" s="86">
        <v>10.374000000000001</v>
      </c>
      <c r="AE39" s="87">
        <v>0.88</v>
      </c>
      <c r="AF39" s="92">
        <v>0</v>
      </c>
      <c r="AG39" s="89">
        <f>SUM(AD39/B39)</f>
        <v>4.6106666666666669</v>
      </c>
      <c r="AH39" s="134"/>
      <c r="AI39" s="135">
        <v>127</v>
      </c>
      <c r="AJ39" s="136">
        <v>35.935000000000002</v>
      </c>
      <c r="AK39" s="137">
        <v>0.56000000000000005</v>
      </c>
      <c r="AL39" s="138">
        <v>71</v>
      </c>
      <c r="AM39" s="137"/>
      <c r="AN39" s="137"/>
      <c r="AO39" s="137"/>
      <c r="AP39" s="139"/>
      <c r="AQ39" s="140"/>
    </row>
    <row r="40" spans="1:44" ht="24.95" customHeight="1">
      <c r="A40" s="61" t="s">
        <v>106</v>
      </c>
      <c r="B40" s="59">
        <v>7</v>
      </c>
      <c r="C40" s="261"/>
      <c r="D40" s="216" t="s">
        <v>107</v>
      </c>
      <c r="E40" s="7"/>
      <c r="F40" s="84">
        <v>92</v>
      </c>
      <c r="G40" s="100">
        <v>46</v>
      </c>
      <c r="H40" s="86">
        <v>37.177</v>
      </c>
      <c r="I40" s="87">
        <v>0.93</v>
      </c>
      <c r="J40" s="92">
        <v>0.9</v>
      </c>
      <c r="K40" s="89">
        <f t="shared" ref="K40:K41" si="12">SUM(H40/B40)</f>
        <v>5.3109999999999999</v>
      </c>
      <c r="L40" s="90"/>
      <c r="M40" s="134"/>
      <c r="N40" s="84" t="s">
        <v>108</v>
      </c>
      <c r="O40" s="100">
        <v>46</v>
      </c>
      <c r="P40" s="86">
        <v>31.956</v>
      </c>
      <c r="Q40" s="87">
        <v>0.97</v>
      </c>
      <c r="R40" s="92">
        <v>1</v>
      </c>
      <c r="S40" s="89">
        <f t="shared" ref="S40:S41" si="13">SUM(P40/B40)</f>
        <v>4.5651428571428569</v>
      </c>
      <c r="T40" s="134"/>
      <c r="U40" s="84" t="s">
        <v>109</v>
      </c>
      <c r="V40" s="100">
        <v>34</v>
      </c>
      <c r="W40" s="86">
        <v>24.645</v>
      </c>
      <c r="X40" s="87">
        <v>1</v>
      </c>
      <c r="Y40" s="92">
        <v>0.97</v>
      </c>
      <c r="Z40" s="89">
        <f t="shared" ref="Z40:Z41" si="14">SUM(W40/B40)</f>
        <v>3.5207142857142855</v>
      </c>
      <c r="AA40" s="134"/>
      <c r="AB40" s="84" t="s">
        <v>96</v>
      </c>
      <c r="AC40" s="100">
        <v>42</v>
      </c>
      <c r="AD40" s="86">
        <v>28.556000000000001</v>
      </c>
      <c r="AE40" s="87">
        <v>0.97</v>
      </c>
      <c r="AF40" s="92">
        <v>0.88</v>
      </c>
      <c r="AG40" s="89">
        <f t="shared" ref="AG40:AG41" si="15">SUM(AD40/B40)</f>
        <v>4.0794285714285712</v>
      </c>
      <c r="AH40" s="134"/>
      <c r="AI40" s="143">
        <v>185</v>
      </c>
      <c r="AJ40" s="94">
        <v>122.334</v>
      </c>
      <c r="AK40" s="95">
        <v>0.68</v>
      </c>
      <c r="AL40" s="96">
        <v>74</v>
      </c>
      <c r="AM40" s="95"/>
      <c r="AN40" s="95"/>
      <c r="AO40" s="95"/>
      <c r="AP40" s="98"/>
      <c r="AQ40" s="99"/>
    </row>
    <row r="41" spans="1:44" ht="24.95" customHeight="1">
      <c r="A41" s="61" t="s">
        <v>56</v>
      </c>
      <c r="B41" s="59">
        <v>3</v>
      </c>
      <c r="C41" s="261"/>
      <c r="D41" s="216" t="s">
        <v>110</v>
      </c>
      <c r="E41" s="7"/>
      <c r="F41" s="84">
        <v>26</v>
      </c>
      <c r="G41" s="100">
        <v>25</v>
      </c>
      <c r="H41" s="86">
        <v>6.6660000000000004</v>
      </c>
      <c r="I41" s="87">
        <v>1</v>
      </c>
      <c r="J41" s="92">
        <v>0</v>
      </c>
      <c r="K41" s="89">
        <f t="shared" si="12"/>
        <v>2.222</v>
      </c>
      <c r="L41" s="90"/>
      <c r="M41" s="134"/>
      <c r="N41" s="84" t="s">
        <v>64</v>
      </c>
      <c r="O41" s="100">
        <v>25</v>
      </c>
      <c r="P41" s="86">
        <v>6.6669999999999998</v>
      </c>
      <c r="Q41" s="87">
        <v>1</v>
      </c>
      <c r="R41" s="92">
        <v>1</v>
      </c>
      <c r="S41" s="89">
        <f t="shared" si="13"/>
        <v>2.2223333333333333</v>
      </c>
      <c r="T41" s="134"/>
      <c r="U41" s="84" t="s">
        <v>64</v>
      </c>
      <c r="V41" s="100">
        <v>25</v>
      </c>
      <c r="W41" s="86">
        <v>8.3339999999999996</v>
      </c>
      <c r="X41" s="87">
        <v>0.96</v>
      </c>
      <c r="Y41" s="92" t="s">
        <v>37</v>
      </c>
      <c r="Z41" s="89">
        <f t="shared" si="14"/>
        <v>2.778</v>
      </c>
      <c r="AA41" s="134"/>
      <c r="AB41" s="84" t="s">
        <v>111</v>
      </c>
      <c r="AC41" s="100">
        <v>23</v>
      </c>
      <c r="AD41" s="86">
        <v>6.133</v>
      </c>
      <c r="AE41" s="87">
        <v>1</v>
      </c>
      <c r="AF41" s="92"/>
      <c r="AG41" s="89">
        <f t="shared" si="15"/>
        <v>2.0443333333333333</v>
      </c>
      <c r="AH41" s="134"/>
      <c r="AI41" s="143">
        <v>50</v>
      </c>
      <c r="AJ41" s="94">
        <v>27.8</v>
      </c>
      <c r="AK41" s="95">
        <v>0.5</v>
      </c>
      <c r="AL41" s="144">
        <v>25</v>
      </c>
      <c r="AM41" s="145"/>
      <c r="AN41" s="145"/>
      <c r="AO41" s="145"/>
      <c r="AP41" s="98"/>
      <c r="AQ41" s="99"/>
    </row>
    <row r="42" spans="1:44" s="73" customFormat="1" ht="24.95" customHeight="1">
      <c r="A42" s="70"/>
      <c r="B42" s="71"/>
      <c r="C42" s="261"/>
      <c r="D42" s="217" t="s">
        <v>36</v>
      </c>
      <c r="E42" s="74"/>
      <c r="F42" s="102">
        <f>SUM(F39:F41)</f>
        <v>146</v>
      </c>
      <c r="G42" s="102"/>
      <c r="H42" s="103">
        <f>SUM(H39:H41)</f>
        <v>52.292999999999992</v>
      </c>
      <c r="I42" s="146"/>
      <c r="J42" s="104"/>
      <c r="K42" s="165"/>
      <c r="L42" s="166"/>
      <c r="M42" s="184"/>
      <c r="N42" s="102">
        <f>SUM(N39+N40+N41)</f>
        <v>157</v>
      </c>
      <c r="O42" s="102"/>
      <c r="P42" s="103">
        <f>SUM(P39:P41)</f>
        <v>49.634</v>
      </c>
      <c r="Q42" s="146"/>
      <c r="R42" s="146"/>
      <c r="S42" s="165"/>
      <c r="T42" s="184"/>
      <c r="U42" s="102">
        <f>SUM(U39+U40+U41)</f>
        <v>132</v>
      </c>
      <c r="V42" s="102"/>
      <c r="W42" s="103">
        <f>SUM(W39:W41)</f>
        <v>40.578999999999994</v>
      </c>
      <c r="X42" s="146"/>
      <c r="Y42" s="146"/>
      <c r="Z42" s="165"/>
      <c r="AA42" s="184"/>
      <c r="AB42" s="102">
        <f>SUM(AB39+AB40+AB41)</f>
        <v>156</v>
      </c>
      <c r="AC42" s="102"/>
      <c r="AD42" s="103">
        <f>SUM(AD39:AD41)</f>
        <v>45.063000000000002</v>
      </c>
      <c r="AE42" s="146"/>
      <c r="AF42" s="146"/>
      <c r="AG42" s="165"/>
      <c r="AH42" s="184"/>
      <c r="AI42" s="185">
        <f>SUM(AI39:AI41)</f>
        <v>362</v>
      </c>
      <c r="AJ42" s="109">
        <f>SUM(AJ39:AJ41)</f>
        <v>186.06900000000002</v>
      </c>
      <c r="AK42" s="151">
        <v>0.61</v>
      </c>
      <c r="AL42" s="111">
        <f>SUM(AL39:AL41)</f>
        <v>170</v>
      </c>
      <c r="AM42" s="152"/>
      <c r="AN42" s="152"/>
      <c r="AO42" s="152"/>
      <c r="AP42" s="153"/>
      <c r="AQ42" s="154"/>
    </row>
    <row r="43" spans="1:44" ht="24.95" customHeight="1">
      <c r="C43" s="261"/>
      <c r="D43" s="215"/>
      <c r="E43" s="10"/>
      <c r="F43" s="113"/>
      <c r="G43" s="114"/>
      <c r="H43" s="115"/>
      <c r="I43" s="116"/>
      <c r="J43" s="113"/>
      <c r="K43" s="117"/>
      <c r="L43" s="155"/>
      <c r="M43" s="156"/>
      <c r="N43" s="113"/>
      <c r="O43" s="114"/>
      <c r="P43" s="115"/>
      <c r="Q43" s="116"/>
      <c r="R43" s="116"/>
      <c r="S43" s="117"/>
      <c r="T43" s="156"/>
      <c r="U43" s="113"/>
      <c r="V43" s="114"/>
      <c r="W43" s="115"/>
      <c r="X43" s="116"/>
      <c r="Y43" s="116"/>
      <c r="Z43" s="117"/>
      <c r="AA43" s="156"/>
      <c r="AB43" s="113"/>
      <c r="AC43" s="114"/>
      <c r="AD43" s="115"/>
      <c r="AE43" s="116"/>
      <c r="AF43" s="116"/>
      <c r="AG43" s="117"/>
      <c r="AH43" s="156"/>
      <c r="AI43" s="157"/>
      <c r="AJ43" s="158"/>
      <c r="AK43" s="159"/>
      <c r="AL43" s="160"/>
      <c r="AM43" s="159"/>
      <c r="AN43" s="159"/>
      <c r="AO43" s="159"/>
      <c r="AP43" s="161"/>
      <c r="AQ43" s="162"/>
    </row>
    <row r="44" spans="1:44" ht="30" customHeight="1" thickBot="1">
      <c r="C44" s="261"/>
      <c r="D44" s="255" t="s">
        <v>315</v>
      </c>
      <c r="E44" s="36"/>
      <c r="F44" s="123"/>
      <c r="G44" s="123"/>
      <c r="H44" s="124"/>
      <c r="I44" s="125"/>
      <c r="J44" s="123"/>
      <c r="K44" s="124"/>
      <c r="L44" s="126"/>
      <c r="M44" s="91"/>
      <c r="N44" s="123"/>
      <c r="O44" s="123"/>
      <c r="P44" s="124"/>
      <c r="Q44" s="125"/>
      <c r="R44" s="125"/>
      <c r="S44" s="124"/>
      <c r="T44" s="91"/>
      <c r="U44" s="123"/>
      <c r="V44" s="123"/>
      <c r="W44" s="124"/>
      <c r="X44" s="125"/>
      <c r="Y44" s="125"/>
      <c r="Z44" s="124"/>
      <c r="AA44" s="91"/>
      <c r="AB44" s="123"/>
      <c r="AC44" s="123"/>
      <c r="AD44" s="124"/>
      <c r="AE44" s="125"/>
      <c r="AF44" s="125"/>
      <c r="AG44" s="124"/>
      <c r="AH44" s="91"/>
      <c r="AI44" s="127"/>
      <c r="AJ44" s="128"/>
      <c r="AK44" s="129"/>
      <c r="AL44" s="129"/>
      <c r="AM44" s="130"/>
      <c r="AN44" s="130"/>
      <c r="AO44" s="130"/>
      <c r="AP44" s="131"/>
      <c r="AQ44" s="249"/>
    </row>
    <row r="45" spans="1:44" ht="24.95" customHeight="1">
      <c r="A45" s="61" t="s">
        <v>112</v>
      </c>
      <c r="B45" s="59">
        <v>1</v>
      </c>
      <c r="C45" s="261"/>
      <c r="D45" s="216" t="s">
        <v>113</v>
      </c>
      <c r="E45" s="7"/>
      <c r="F45" s="84">
        <v>18</v>
      </c>
      <c r="G45" s="100">
        <v>17</v>
      </c>
      <c r="H45" s="86">
        <v>6.423</v>
      </c>
      <c r="I45" s="87">
        <v>1</v>
      </c>
      <c r="J45" s="92">
        <v>0.89</v>
      </c>
      <c r="K45" s="89">
        <f>SUM(H45/B45)</f>
        <v>6.423</v>
      </c>
      <c r="L45" s="163"/>
      <c r="M45" s="134"/>
      <c r="N45" s="84" t="s">
        <v>114</v>
      </c>
      <c r="O45" s="100">
        <v>19</v>
      </c>
      <c r="P45" s="86">
        <v>10.933</v>
      </c>
      <c r="Q45" s="87">
        <v>0.92</v>
      </c>
      <c r="R45" s="92">
        <v>0.7</v>
      </c>
      <c r="S45" s="89">
        <f>SUM(P45/B45)</f>
        <v>10.933</v>
      </c>
      <c r="T45" s="134"/>
      <c r="U45" s="84" t="s">
        <v>115</v>
      </c>
      <c r="V45" s="100">
        <v>16</v>
      </c>
      <c r="W45" s="86">
        <v>6.0439999999999996</v>
      </c>
      <c r="X45" s="87">
        <v>0.88</v>
      </c>
      <c r="Y45" s="92">
        <v>0.65</v>
      </c>
      <c r="Z45" s="89">
        <f>SUM(W45/B45)</f>
        <v>6.0439999999999996</v>
      </c>
      <c r="AA45" s="134"/>
      <c r="AB45" s="84" t="s">
        <v>116</v>
      </c>
      <c r="AC45" s="100">
        <v>14</v>
      </c>
      <c r="AD45" s="86">
        <v>8.2669999999999995</v>
      </c>
      <c r="AE45" s="87">
        <v>1</v>
      </c>
      <c r="AF45" s="92">
        <v>0.76</v>
      </c>
      <c r="AG45" s="89">
        <f>SUM(AD45/B45)</f>
        <v>8.2669999999999995</v>
      </c>
      <c r="AH45" s="134"/>
      <c r="AI45" s="135">
        <v>56</v>
      </c>
      <c r="AJ45" s="136">
        <v>31.667000000000002</v>
      </c>
      <c r="AK45" s="137">
        <v>0.73</v>
      </c>
      <c r="AL45" s="138">
        <v>25</v>
      </c>
      <c r="AM45" s="137"/>
      <c r="AN45" s="137"/>
      <c r="AO45" s="137"/>
      <c r="AP45" s="139"/>
      <c r="AQ45" s="140"/>
    </row>
    <row r="46" spans="1:44" ht="33" customHeight="1">
      <c r="A46" s="65" t="s">
        <v>305</v>
      </c>
      <c r="B46" s="59">
        <v>2.5</v>
      </c>
      <c r="C46" s="261"/>
      <c r="D46" s="216" t="s">
        <v>117</v>
      </c>
      <c r="E46" s="7"/>
      <c r="F46" s="84">
        <v>45</v>
      </c>
      <c r="G46" s="100">
        <v>14</v>
      </c>
      <c r="H46" s="86">
        <v>14.379</v>
      </c>
      <c r="I46" s="87">
        <v>0.98</v>
      </c>
      <c r="J46" s="92">
        <v>1</v>
      </c>
      <c r="K46" s="89">
        <f t="shared" ref="K46:K55" si="16">SUM(H46/B46)</f>
        <v>5.7515999999999998</v>
      </c>
      <c r="L46" s="90"/>
      <c r="M46" s="134"/>
      <c r="N46" s="84" t="s">
        <v>118</v>
      </c>
      <c r="O46" s="100">
        <v>13</v>
      </c>
      <c r="P46" s="86">
        <v>15.04</v>
      </c>
      <c r="Q46" s="87">
        <v>1</v>
      </c>
      <c r="R46" s="92">
        <v>1</v>
      </c>
      <c r="S46" s="89">
        <f t="shared" ref="S46:S55" si="17">SUM(P46/B46)</f>
        <v>6.016</v>
      </c>
      <c r="T46" s="134"/>
      <c r="U46" s="84" t="s">
        <v>119</v>
      </c>
      <c r="V46" s="100">
        <v>16</v>
      </c>
      <c r="W46" s="86">
        <v>15.669</v>
      </c>
      <c r="X46" s="87">
        <v>0.96</v>
      </c>
      <c r="Y46" s="92">
        <v>0.85</v>
      </c>
      <c r="Z46" s="89">
        <f t="shared" ref="Z46:Z55" si="18">SUM(W46/B46)</f>
        <v>6.2675999999999998</v>
      </c>
      <c r="AA46" s="134"/>
      <c r="AB46" s="84" t="s">
        <v>120</v>
      </c>
      <c r="AC46" s="100">
        <v>18</v>
      </c>
      <c r="AD46" s="86">
        <v>21.045999999999999</v>
      </c>
      <c r="AE46" s="87">
        <v>0.98</v>
      </c>
      <c r="AF46" s="92">
        <v>0.79</v>
      </c>
      <c r="AG46" s="89">
        <f t="shared" ref="AG46:AG55" si="19">SUM(AD46/B46)</f>
        <v>8.4184000000000001</v>
      </c>
      <c r="AH46" s="134"/>
      <c r="AI46" s="143">
        <v>100</v>
      </c>
      <c r="AJ46" s="94">
        <v>59.515000000000001</v>
      </c>
      <c r="AK46" s="95">
        <v>0.71</v>
      </c>
      <c r="AL46" s="96">
        <v>34</v>
      </c>
      <c r="AM46" s="95"/>
      <c r="AN46" s="95"/>
      <c r="AO46" s="95"/>
      <c r="AP46" s="98"/>
      <c r="AQ46" s="99"/>
    </row>
    <row r="47" spans="1:44" ht="24.95" customHeight="1">
      <c r="A47" s="61" t="s">
        <v>121</v>
      </c>
      <c r="B47" s="59">
        <v>2</v>
      </c>
      <c r="C47" s="261"/>
      <c r="D47" s="216" t="s">
        <v>122</v>
      </c>
      <c r="E47" s="7"/>
      <c r="F47" s="84">
        <v>24</v>
      </c>
      <c r="G47" s="100">
        <v>11</v>
      </c>
      <c r="H47" s="86">
        <v>10.398999999999999</v>
      </c>
      <c r="I47" s="87">
        <v>0.96</v>
      </c>
      <c r="J47" s="88">
        <v>0.75</v>
      </c>
      <c r="K47" s="89">
        <f t="shared" si="16"/>
        <v>5.1994999999999996</v>
      </c>
      <c r="L47" s="90"/>
      <c r="M47" s="134"/>
      <c r="N47" s="84" t="s">
        <v>56</v>
      </c>
      <c r="O47" s="100">
        <v>10</v>
      </c>
      <c r="P47" s="86">
        <v>10.132999999999999</v>
      </c>
      <c r="Q47" s="87">
        <v>0.96</v>
      </c>
      <c r="R47" s="92">
        <v>0.78</v>
      </c>
      <c r="S47" s="89">
        <f t="shared" si="17"/>
        <v>5.0664999999999996</v>
      </c>
      <c r="T47" s="134"/>
      <c r="U47" s="84" t="s">
        <v>90</v>
      </c>
      <c r="V47" s="100">
        <v>17</v>
      </c>
      <c r="W47" s="86">
        <v>15.157</v>
      </c>
      <c r="X47" s="87">
        <v>0.94</v>
      </c>
      <c r="Y47" s="92">
        <v>0.79</v>
      </c>
      <c r="Z47" s="89">
        <f t="shared" si="18"/>
        <v>7.5785</v>
      </c>
      <c r="AA47" s="134"/>
      <c r="AB47" s="84" t="s">
        <v>114</v>
      </c>
      <c r="AC47" s="100">
        <v>18</v>
      </c>
      <c r="AD47" s="86">
        <v>15.712</v>
      </c>
      <c r="AE47" s="87">
        <v>0.97</v>
      </c>
      <c r="AF47" s="92">
        <v>0.63</v>
      </c>
      <c r="AG47" s="89">
        <f t="shared" si="19"/>
        <v>7.8559999999999999</v>
      </c>
      <c r="AH47" s="134"/>
      <c r="AI47" s="143">
        <v>78</v>
      </c>
      <c r="AJ47" s="94">
        <v>51.401000000000003</v>
      </c>
      <c r="AK47" s="95">
        <v>0.74</v>
      </c>
      <c r="AL47" s="144">
        <v>52</v>
      </c>
      <c r="AM47" s="145"/>
      <c r="AN47" s="145"/>
      <c r="AO47" s="145"/>
      <c r="AP47" s="98"/>
      <c r="AQ47" s="99"/>
    </row>
    <row r="48" spans="1:44" ht="24.95" customHeight="1">
      <c r="A48" s="61" t="s">
        <v>108</v>
      </c>
      <c r="B48" s="59">
        <v>2</v>
      </c>
      <c r="C48" s="261"/>
      <c r="D48" s="216" t="s">
        <v>123</v>
      </c>
      <c r="E48" s="7"/>
      <c r="F48" s="84">
        <v>36</v>
      </c>
      <c r="G48" s="100">
        <v>17</v>
      </c>
      <c r="H48" s="86">
        <v>17.289000000000001</v>
      </c>
      <c r="I48" s="87">
        <v>0.94</v>
      </c>
      <c r="J48" s="88">
        <v>0.51</v>
      </c>
      <c r="K48" s="89">
        <f t="shared" si="16"/>
        <v>8.6445000000000007</v>
      </c>
      <c r="L48" s="90"/>
      <c r="M48" s="134"/>
      <c r="N48" s="84" t="s">
        <v>90</v>
      </c>
      <c r="O48" s="100">
        <v>15</v>
      </c>
      <c r="P48" s="86">
        <v>16.957000000000001</v>
      </c>
      <c r="Q48" s="87">
        <v>0.81</v>
      </c>
      <c r="R48" s="92">
        <v>0.44</v>
      </c>
      <c r="S48" s="89">
        <f t="shared" si="17"/>
        <v>8.4785000000000004</v>
      </c>
      <c r="T48" s="134"/>
      <c r="U48" s="84" t="s">
        <v>114</v>
      </c>
      <c r="V48" s="100">
        <v>16</v>
      </c>
      <c r="W48" s="86">
        <v>17.423999999999999</v>
      </c>
      <c r="X48" s="87">
        <v>0.97</v>
      </c>
      <c r="Y48" s="92">
        <v>0.54</v>
      </c>
      <c r="Z48" s="89">
        <f t="shared" si="18"/>
        <v>8.7119999999999997</v>
      </c>
      <c r="AA48" s="134"/>
      <c r="AB48" s="84" t="s">
        <v>93</v>
      </c>
      <c r="AC48" s="100">
        <v>19</v>
      </c>
      <c r="AD48" s="86">
        <v>21.489000000000001</v>
      </c>
      <c r="AE48" s="87">
        <v>0.93</v>
      </c>
      <c r="AF48" s="92">
        <v>0.71</v>
      </c>
      <c r="AG48" s="89">
        <f t="shared" si="19"/>
        <v>10.7445</v>
      </c>
      <c r="AH48" s="134"/>
      <c r="AI48" s="143">
        <v>94</v>
      </c>
      <c r="AJ48" s="94">
        <v>73.159000000000006</v>
      </c>
      <c r="AK48" s="95">
        <v>0.65</v>
      </c>
      <c r="AL48" s="96">
        <v>53</v>
      </c>
      <c r="AM48" s="95"/>
      <c r="AN48" s="95"/>
      <c r="AO48" s="95"/>
      <c r="AP48" s="98"/>
      <c r="AQ48" s="99"/>
    </row>
    <row r="49" spans="1:43" ht="24.95" customHeight="1">
      <c r="A49" s="61" t="s">
        <v>35</v>
      </c>
      <c r="B49" s="59">
        <v>2</v>
      </c>
      <c r="C49" s="261"/>
      <c r="D49" s="216" t="s">
        <v>124</v>
      </c>
      <c r="E49" s="7"/>
      <c r="F49" s="84">
        <v>47</v>
      </c>
      <c r="G49" s="100">
        <v>13</v>
      </c>
      <c r="H49" s="86">
        <v>12.776</v>
      </c>
      <c r="I49" s="87">
        <v>0.87</v>
      </c>
      <c r="J49" s="88">
        <v>0.78</v>
      </c>
      <c r="K49" s="89">
        <f t="shared" si="16"/>
        <v>6.3879999999999999</v>
      </c>
      <c r="L49" s="90"/>
      <c r="M49" s="134"/>
      <c r="N49" s="84" t="s">
        <v>125</v>
      </c>
      <c r="O49" s="100">
        <v>15</v>
      </c>
      <c r="P49" s="86">
        <v>17.513000000000002</v>
      </c>
      <c r="Q49" s="87">
        <v>0.95</v>
      </c>
      <c r="R49" s="92">
        <v>0.94</v>
      </c>
      <c r="S49" s="89">
        <f t="shared" si="17"/>
        <v>8.7565000000000008</v>
      </c>
      <c r="T49" s="134"/>
      <c r="U49" s="84" t="s">
        <v>59</v>
      </c>
      <c r="V49" s="100">
        <v>15</v>
      </c>
      <c r="W49" s="86">
        <v>15.222</v>
      </c>
      <c r="X49" s="87">
        <v>0.94</v>
      </c>
      <c r="Y49" s="92">
        <v>0.94</v>
      </c>
      <c r="Z49" s="89">
        <f t="shared" si="18"/>
        <v>7.6109999999999998</v>
      </c>
      <c r="AA49" s="134"/>
      <c r="AB49" s="84" t="s">
        <v>119</v>
      </c>
      <c r="AC49" s="100">
        <v>16</v>
      </c>
      <c r="AD49" s="86">
        <v>16.445</v>
      </c>
      <c r="AE49" s="87">
        <v>0.88</v>
      </c>
      <c r="AF49" s="92">
        <v>0.78</v>
      </c>
      <c r="AG49" s="89">
        <f t="shared" si="19"/>
        <v>8.2225000000000001</v>
      </c>
      <c r="AH49" s="134"/>
      <c r="AI49" s="143">
        <v>94</v>
      </c>
      <c r="AJ49" s="94">
        <v>61.956000000000003</v>
      </c>
      <c r="AK49" s="95">
        <v>0.77</v>
      </c>
      <c r="AL49" s="96">
        <v>38</v>
      </c>
      <c r="AM49" s="95"/>
      <c r="AN49" s="95"/>
      <c r="AO49" s="95"/>
      <c r="AP49" s="98"/>
      <c r="AQ49" s="99"/>
    </row>
    <row r="50" spans="1:43" ht="24.95" customHeight="1">
      <c r="A50" s="61" t="s">
        <v>126</v>
      </c>
      <c r="B50" s="59">
        <v>1</v>
      </c>
      <c r="C50" s="261"/>
      <c r="D50" s="216" t="s">
        <v>127</v>
      </c>
      <c r="E50" s="7"/>
      <c r="F50" s="84">
        <v>14</v>
      </c>
      <c r="G50" s="100">
        <v>13</v>
      </c>
      <c r="H50" s="86">
        <v>4.3330000000000002</v>
      </c>
      <c r="I50" s="87">
        <v>1</v>
      </c>
      <c r="J50" s="88">
        <v>1</v>
      </c>
      <c r="K50" s="89">
        <f t="shared" si="16"/>
        <v>4.3330000000000002</v>
      </c>
      <c r="L50" s="90"/>
      <c r="M50" s="134"/>
      <c r="N50" s="84" t="s">
        <v>72</v>
      </c>
      <c r="O50" s="100">
        <v>20</v>
      </c>
      <c r="P50" s="86">
        <v>7.1769999999999996</v>
      </c>
      <c r="Q50" s="87">
        <v>0.95</v>
      </c>
      <c r="R50" s="92">
        <v>0.89</v>
      </c>
      <c r="S50" s="89">
        <f t="shared" si="17"/>
        <v>7.1769999999999996</v>
      </c>
      <c r="T50" s="134"/>
      <c r="U50" s="84" t="s">
        <v>57</v>
      </c>
      <c r="V50" s="100">
        <v>17</v>
      </c>
      <c r="W50" s="86">
        <v>6.8</v>
      </c>
      <c r="X50" s="87">
        <v>0.94</v>
      </c>
      <c r="Y50" s="92">
        <v>1</v>
      </c>
      <c r="Z50" s="89">
        <f t="shared" si="18"/>
        <v>6.8</v>
      </c>
      <c r="AA50" s="134"/>
      <c r="AB50" s="84" t="s">
        <v>128</v>
      </c>
      <c r="AC50" s="100">
        <v>16</v>
      </c>
      <c r="AD50" s="86">
        <v>7.1120000000000001</v>
      </c>
      <c r="AE50" s="87">
        <v>1</v>
      </c>
      <c r="AF50" s="92">
        <v>1</v>
      </c>
      <c r="AG50" s="89">
        <f t="shared" si="19"/>
        <v>7.1120000000000001</v>
      </c>
      <c r="AH50" s="134"/>
      <c r="AI50" s="143">
        <v>33</v>
      </c>
      <c r="AJ50" s="94">
        <v>25.422000000000001</v>
      </c>
      <c r="AK50" s="95">
        <v>0.48</v>
      </c>
      <c r="AL50" s="96">
        <v>12</v>
      </c>
      <c r="AM50" s="95"/>
      <c r="AN50" s="95"/>
      <c r="AO50" s="95"/>
      <c r="AP50" s="98"/>
      <c r="AQ50" s="99"/>
    </row>
    <row r="51" spans="1:43" ht="24.95" customHeight="1">
      <c r="A51" s="61" t="s">
        <v>129</v>
      </c>
      <c r="B51" s="59">
        <v>1</v>
      </c>
      <c r="C51" s="261"/>
      <c r="D51" s="216" t="s">
        <v>130</v>
      </c>
      <c r="E51" s="7"/>
      <c r="F51" s="84">
        <v>16</v>
      </c>
      <c r="G51" s="100">
        <v>15</v>
      </c>
      <c r="H51" s="86">
        <v>8</v>
      </c>
      <c r="I51" s="87">
        <v>1</v>
      </c>
      <c r="J51" s="88">
        <v>0.94</v>
      </c>
      <c r="K51" s="89">
        <f t="shared" si="16"/>
        <v>8</v>
      </c>
      <c r="L51" s="90"/>
      <c r="M51" s="134"/>
      <c r="N51" s="84" t="s">
        <v>40</v>
      </c>
      <c r="O51" s="100">
        <v>15</v>
      </c>
      <c r="P51" s="86">
        <v>6.6669999999999998</v>
      </c>
      <c r="Q51" s="87">
        <v>1</v>
      </c>
      <c r="R51" s="92">
        <v>1</v>
      </c>
      <c r="S51" s="89">
        <f t="shared" si="17"/>
        <v>6.6669999999999998</v>
      </c>
      <c r="T51" s="134"/>
      <c r="U51" s="84" t="s">
        <v>131</v>
      </c>
      <c r="V51" s="100">
        <v>15</v>
      </c>
      <c r="W51" s="86">
        <v>5.3330000000000002</v>
      </c>
      <c r="X51" s="87">
        <v>1</v>
      </c>
      <c r="Y51" s="92">
        <v>0</v>
      </c>
      <c r="Z51" s="89">
        <f t="shared" si="18"/>
        <v>5.3330000000000002</v>
      </c>
      <c r="AA51" s="134"/>
      <c r="AB51" s="84" t="s">
        <v>33</v>
      </c>
      <c r="AC51" s="100">
        <v>14</v>
      </c>
      <c r="AD51" s="86">
        <v>8.0890000000000004</v>
      </c>
      <c r="AE51" s="87">
        <v>1</v>
      </c>
      <c r="AF51" s="92">
        <v>0.88</v>
      </c>
      <c r="AG51" s="89">
        <f t="shared" si="19"/>
        <v>8.0890000000000004</v>
      </c>
      <c r="AH51" s="134"/>
      <c r="AI51" s="143">
        <v>29</v>
      </c>
      <c r="AJ51" s="94">
        <v>28.088999999999999</v>
      </c>
      <c r="AK51" s="95">
        <v>0.97</v>
      </c>
      <c r="AL51" s="96">
        <v>15</v>
      </c>
      <c r="AM51" s="95"/>
      <c r="AN51" s="95"/>
      <c r="AO51" s="95"/>
      <c r="AP51" s="98"/>
      <c r="AQ51" s="99"/>
    </row>
    <row r="52" spans="1:43" ht="24.95" customHeight="1">
      <c r="A52" s="61" t="s">
        <v>33</v>
      </c>
      <c r="B52" s="59">
        <v>2</v>
      </c>
      <c r="C52" s="261"/>
      <c r="D52" s="216" t="s">
        <v>132</v>
      </c>
      <c r="E52" s="7"/>
      <c r="F52" s="84">
        <v>30</v>
      </c>
      <c r="G52" s="100">
        <v>15</v>
      </c>
      <c r="H52" s="86">
        <v>13.534000000000001</v>
      </c>
      <c r="I52" s="87">
        <v>1</v>
      </c>
      <c r="J52" s="88">
        <v>0.96</v>
      </c>
      <c r="K52" s="89">
        <f t="shared" si="16"/>
        <v>6.7670000000000003</v>
      </c>
      <c r="L52" s="90"/>
      <c r="M52" s="134"/>
      <c r="N52" s="84" t="s">
        <v>32</v>
      </c>
      <c r="O52" s="100">
        <v>12</v>
      </c>
      <c r="P52" s="86">
        <v>17.757999999999999</v>
      </c>
      <c r="Q52" s="87">
        <v>0.93</v>
      </c>
      <c r="R52" s="92">
        <v>0.78</v>
      </c>
      <c r="S52" s="89">
        <f t="shared" si="17"/>
        <v>8.8789999999999996</v>
      </c>
      <c r="T52" s="134"/>
      <c r="U52" s="84" t="s">
        <v>111</v>
      </c>
      <c r="V52" s="100">
        <v>13</v>
      </c>
      <c r="W52" s="86">
        <v>9.4879999999999995</v>
      </c>
      <c r="X52" s="87">
        <v>0.96</v>
      </c>
      <c r="Y52" s="92">
        <v>0.88</v>
      </c>
      <c r="Z52" s="89">
        <f t="shared" si="18"/>
        <v>4.7439999999999998</v>
      </c>
      <c r="AA52" s="134"/>
      <c r="AB52" s="84" t="s">
        <v>63</v>
      </c>
      <c r="AC52" s="100">
        <v>16</v>
      </c>
      <c r="AD52" s="86">
        <v>12.29</v>
      </c>
      <c r="AE52" s="87">
        <v>0.94</v>
      </c>
      <c r="AF52" s="92">
        <v>1</v>
      </c>
      <c r="AG52" s="89">
        <f t="shared" si="19"/>
        <v>6.1449999999999996</v>
      </c>
      <c r="AH52" s="134"/>
      <c r="AI52" s="143">
        <v>62</v>
      </c>
      <c r="AJ52" s="94">
        <v>50.07</v>
      </c>
      <c r="AK52" s="95">
        <v>0.73</v>
      </c>
      <c r="AL52" s="96">
        <v>31</v>
      </c>
      <c r="AM52" s="95"/>
      <c r="AN52" s="95"/>
      <c r="AO52" s="95"/>
      <c r="AP52" s="98"/>
      <c r="AQ52" s="99"/>
    </row>
    <row r="53" spans="1:43" ht="24.95" customHeight="1">
      <c r="A53" s="61" t="s">
        <v>45</v>
      </c>
      <c r="B53" s="59">
        <v>2.5</v>
      </c>
      <c r="C53" s="261"/>
      <c r="D53" s="216" t="s">
        <v>133</v>
      </c>
      <c r="E53" s="7"/>
      <c r="F53" s="84">
        <v>45</v>
      </c>
      <c r="G53" s="100">
        <v>15</v>
      </c>
      <c r="H53" s="86">
        <v>19.82</v>
      </c>
      <c r="I53" s="87">
        <v>0.89</v>
      </c>
      <c r="J53" s="88">
        <v>0.85</v>
      </c>
      <c r="K53" s="89">
        <f t="shared" si="16"/>
        <v>7.9279999999999999</v>
      </c>
      <c r="L53" s="90"/>
      <c r="M53" s="134"/>
      <c r="N53" s="84" t="s">
        <v>116</v>
      </c>
      <c r="O53" s="100">
        <v>14</v>
      </c>
      <c r="P53" s="86">
        <v>11.178000000000001</v>
      </c>
      <c r="Q53" s="87">
        <v>1</v>
      </c>
      <c r="R53" s="92">
        <v>0.86</v>
      </c>
      <c r="S53" s="89">
        <f t="shared" si="17"/>
        <v>4.4712000000000005</v>
      </c>
      <c r="T53" s="134"/>
      <c r="U53" s="84" t="s">
        <v>48</v>
      </c>
      <c r="V53" s="100">
        <v>15</v>
      </c>
      <c r="W53" s="86">
        <v>19.977</v>
      </c>
      <c r="X53" s="87">
        <v>0.98</v>
      </c>
      <c r="Y53" s="92">
        <v>0.78</v>
      </c>
      <c r="Z53" s="89">
        <f t="shared" si="18"/>
        <v>7.9908000000000001</v>
      </c>
      <c r="AA53" s="134"/>
      <c r="AB53" s="84" t="s">
        <v>65</v>
      </c>
      <c r="AC53" s="100">
        <v>13</v>
      </c>
      <c r="AD53" s="86">
        <v>10.845000000000001</v>
      </c>
      <c r="AE53" s="87">
        <v>1</v>
      </c>
      <c r="AF53" s="92">
        <v>0.79</v>
      </c>
      <c r="AG53" s="89">
        <f t="shared" si="19"/>
        <v>4.3380000000000001</v>
      </c>
      <c r="AH53" s="134"/>
      <c r="AI53" s="143">
        <v>66</v>
      </c>
      <c r="AJ53" s="94">
        <v>61.82</v>
      </c>
      <c r="AK53" s="95">
        <v>0.61</v>
      </c>
      <c r="AL53" s="96">
        <v>22</v>
      </c>
      <c r="AM53" s="95"/>
      <c r="AN53" s="95"/>
      <c r="AO53" s="95"/>
      <c r="AP53" s="98"/>
      <c r="AQ53" s="99"/>
    </row>
    <row r="54" spans="1:43" ht="24.95" customHeight="1">
      <c r="A54" s="61" t="s">
        <v>134</v>
      </c>
      <c r="B54" s="59">
        <v>1</v>
      </c>
      <c r="C54" s="261"/>
      <c r="D54" s="216" t="s">
        <v>135</v>
      </c>
      <c r="E54" s="7"/>
      <c r="F54" s="84">
        <v>18</v>
      </c>
      <c r="G54" s="100">
        <v>18</v>
      </c>
      <c r="H54" s="86">
        <v>2</v>
      </c>
      <c r="I54" s="87">
        <v>0.83</v>
      </c>
      <c r="J54" s="84"/>
      <c r="K54" s="89">
        <f t="shared" si="16"/>
        <v>2</v>
      </c>
      <c r="L54" s="90"/>
      <c r="M54" s="134"/>
      <c r="N54" s="84" t="s">
        <v>136</v>
      </c>
      <c r="O54" s="100">
        <v>20</v>
      </c>
      <c r="P54" s="86">
        <v>2.1110000000000002</v>
      </c>
      <c r="Q54" s="87">
        <v>0.9</v>
      </c>
      <c r="R54" s="92"/>
      <c r="S54" s="89">
        <f t="shared" si="17"/>
        <v>2.1110000000000002</v>
      </c>
      <c r="T54" s="134"/>
      <c r="U54" s="84" t="s">
        <v>64</v>
      </c>
      <c r="V54" s="100">
        <v>26</v>
      </c>
      <c r="W54" s="86">
        <v>2.6669999999999998</v>
      </c>
      <c r="X54" s="87">
        <v>0.92</v>
      </c>
      <c r="Y54" s="92"/>
      <c r="Z54" s="89">
        <f t="shared" si="18"/>
        <v>2.6669999999999998</v>
      </c>
      <c r="AA54" s="134"/>
      <c r="AB54" s="84" t="s">
        <v>43</v>
      </c>
      <c r="AC54" s="100">
        <v>18</v>
      </c>
      <c r="AD54" s="86">
        <v>3.778</v>
      </c>
      <c r="AE54" s="87">
        <v>0.91</v>
      </c>
      <c r="AF54" s="92"/>
      <c r="AG54" s="89">
        <f t="shared" si="19"/>
        <v>3.778</v>
      </c>
      <c r="AH54" s="134"/>
      <c r="AI54" s="143">
        <v>98</v>
      </c>
      <c r="AJ54" s="94">
        <f>SUM(AD54+W54+P54+H54)</f>
        <v>10.556000000000001</v>
      </c>
      <c r="AK54" s="95" t="s">
        <v>137</v>
      </c>
      <c r="AL54" s="96"/>
      <c r="AM54" s="95"/>
      <c r="AN54" s="95"/>
      <c r="AO54" s="95"/>
      <c r="AP54" s="98"/>
      <c r="AQ54" s="99"/>
    </row>
    <row r="55" spans="1:43" ht="24.95" customHeight="1">
      <c r="A55" s="61" t="s">
        <v>95</v>
      </c>
      <c r="B55" s="59">
        <v>2</v>
      </c>
      <c r="C55" s="261"/>
      <c r="D55" s="216" t="s">
        <v>138</v>
      </c>
      <c r="E55" s="7"/>
      <c r="F55" s="84">
        <v>125</v>
      </c>
      <c r="G55" s="100">
        <v>18</v>
      </c>
      <c r="H55" s="86">
        <v>16.555</v>
      </c>
      <c r="I55" s="87">
        <v>0.95</v>
      </c>
      <c r="J55" s="88">
        <v>0.82</v>
      </c>
      <c r="K55" s="89">
        <f t="shared" si="16"/>
        <v>8.2774999999999999</v>
      </c>
      <c r="L55" s="90"/>
      <c r="M55" s="134"/>
      <c r="N55" s="84" t="s">
        <v>139</v>
      </c>
      <c r="O55" s="100">
        <v>20</v>
      </c>
      <c r="P55" s="86">
        <v>17.445</v>
      </c>
      <c r="Q55" s="87">
        <v>0.94</v>
      </c>
      <c r="R55" s="92">
        <v>0.67</v>
      </c>
      <c r="S55" s="89">
        <f t="shared" si="17"/>
        <v>8.7225000000000001</v>
      </c>
      <c r="T55" s="134"/>
      <c r="U55" s="84" t="s">
        <v>140</v>
      </c>
      <c r="V55" s="100">
        <v>23</v>
      </c>
      <c r="W55" s="86">
        <v>23.111000000000001</v>
      </c>
      <c r="X55" s="87">
        <v>0.87</v>
      </c>
      <c r="Y55" s="92">
        <v>0.65</v>
      </c>
      <c r="Z55" s="89">
        <f t="shared" si="18"/>
        <v>11.5555</v>
      </c>
      <c r="AA55" s="134"/>
      <c r="AB55" s="84" t="s">
        <v>141</v>
      </c>
      <c r="AC55" s="100">
        <v>21</v>
      </c>
      <c r="AD55" s="86">
        <v>20</v>
      </c>
      <c r="AE55" s="87">
        <v>0.91</v>
      </c>
      <c r="AF55" s="92">
        <v>0.27</v>
      </c>
      <c r="AG55" s="89">
        <f t="shared" si="19"/>
        <v>10</v>
      </c>
      <c r="AH55" s="134"/>
      <c r="AI55" s="143">
        <v>493</v>
      </c>
      <c r="AJ55" s="94">
        <v>76.888999999999996</v>
      </c>
      <c r="AK55" s="95">
        <v>0.51</v>
      </c>
      <c r="AL55" s="96"/>
      <c r="AM55" s="95"/>
      <c r="AN55" s="95"/>
      <c r="AO55" s="95"/>
      <c r="AP55" s="98"/>
      <c r="AQ55" s="99"/>
    </row>
    <row r="56" spans="1:43" s="73" customFormat="1" ht="24.95" customHeight="1">
      <c r="A56" s="70"/>
      <c r="B56" s="71"/>
      <c r="C56" s="261"/>
      <c r="D56" s="217" t="s">
        <v>36</v>
      </c>
      <c r="E56" s="72"/>
      <c r="F56" s="102">
        <f>SUM(F45:F55)</f>
        <v>418</v>
      </c>
      <c r="G56" s="102"/>
      <c r="H56" s="103">
        <f>SUM(H45:H55)</f>
        <v>125.50800000000001</v>
      </c>
      <c r="I56" s="164"/>
      <c r="J56" s="104"/>
      <c r="K56" s="165"/>
      <c r="L56" s="166"/>
      <c r="M56" s="149"/>
      <c r="N56" s="102">
        <f>SUM(N45+N46+N47+N48+N49+N50+N51+N52+N53+N54+N55)</f>
        <v>463</v>
      </c>
      <c r="O56" s="102"/>
      <c r="P56" s="103">
        <f>SUM(P45:P55)</f>
        <v>132.91199999999998</v>
      </c>
      <c r="Q56" s="164"/>
      <c r="R56" s="146"/>
      <c r="S56" s="165"/>
      <c r="T56" s="149"/>
      <c r="U56" s="102">
        <f>SUM(U45+U46+U47+U48+U49+U50+U51+U52+U53+U54+U55)</f>
        <v>479</v>
      </c>
      <c r="V56" s="102"/>
      <c r="W56" s="103">
        <f>SUM(W45:W55)</f>
        <v>136.892</v>
      </c>
      <c r="X56" s="164"/>
      <c r="Y56" s="146"/>
      <c r="Z56" s="165"/>
      <c r="AA56" s="149"/>
      <c r="AB56" s="102">
        <f>SUM(AB45+AB46+AB47+AB48+AB49+AB50+AB51+AB52+AB53+AB54+AB55)</f>
        <v>689</v>
      </c>
      <c r="AC56" s="102"/>
      <c r="AD56" s="103">
        <f>SUM(AD45:AD55)</f>
        <v>145.07299999999998</v>
      </c>
      <c r="AE56" s="164"/>
      <c r="AF56" s="146"/>
      <c r="AG56" s="165"/>
      <c r="AH56" s="149"/>
      <c r="AI56" s="150">
        <f>SUM(AI45:AI55)</f>
        <v>1203</v>
      </c>
      <c r="AJ56" s="109">
        <f>SUM(AJ45:AJ55)</f>
        <v>530.54399999999998</v>
      </c>
      <c r="AK56" s="151"/>
      <c r="AL56" s="111">
        <f>SUM(AL45:AL55)</f>
        <v>282</v>
      </c>
      <c r="AM56" s="152"/>
      <c r="AN56" s="152"/>
      <c r="AO56" s="152"/>
      <c r="AP56" s="153"/>
      <c r="AQ56" s="154"/>
    </row>
    <row r="57" spans="1:43" ht="24.95" customHeight="1">
      <c r="C57" s="261"/>
      <c r="D57" s="215"/>
      <c r="E57" s="10"/>
      <c r="F57" s="113"/>
      <c r="G57" s="114"/>
      <c r="H57" s="115"/>
      <c r="I57" s="116"/>
      <c r="J57" s="113"/>
      <c r="K57" s="117"/>
      <c r="L57" s="155"/>
      <c r="M57" s="156"/>
      <c r="N57" s="113"/>
      <c r="O57" s="114"/>
      <c r="P57" s="115"/>
      <c r="Q57" s="116"/>
      <c r="R57" s="116"/>
      <c r="S57" s="117"/>
      <c r="T57" s="156"/>
      <c r="U57" s="113"/>
      <c r="V57" s="114"/>
      <c r="W57" s="115"/>
      <c r="X57" s="116"/>
      <c r="Y57" s="116"/>
      <c r="Z57" s="117"/>
      <c r="AA57" s="156"/>
      <c r="AB57" s="113"/>
      <c r="AC57" s="114"/>
      <c r="AD57" s="115"/>
      <c r="AE57" s="116"/>
      <c r="AF57" s="116"/>
      <c r="AG57" s="117"/>
      <c r="AH57" s="156"/>
      <c r="AI57" s="157"/>
      <c r="AJ57" s="158"/>
      <c r="AK57" s="159"/>
      <c r="AL57" s="160"/>
      <c r="AM57" s="159"/>
      <c r="AN57" s="159"/>
      <c r="AO57" s="159"/>
      <c r="AP57" s="161"/>
      <c r="AQ57" s="162"/>
    </row>
    <row r="58" spans="1:43" ht="30" customHeight="1" thickBot="1">
      <c r="C58" s="261"/>
      <c r="D58" s="256" t="s">
        <v>316</v>
      </c>
      <c r="E58" s="36"/>
      <c r="F58" s="123"/>
      <c r="G58" s="123"/>
      <c r="H58" s="124"/>
      <c r="I58" s="125"/>
      <c r="J58" s="123"/>
      <c r="K58" s="124"/>
      <c r="L58" s="126"/>
      <c r="M58" s="91"/>
      <c r="N58" s="123"/>
      <c r="O58" s="123"/>
      <c r="P58" s="124"/>
      <c r="Q58" s="125"/>
      <c r="R58" s="125"/>
      <c r="S58" s="124"/>
      <c r="T58" s="91"/>
      <c r="U58" s="123"/>
      <c r="V58" s="123"/>
      <c r="W58" s="124"/>
      <c r="X58" s="125"/>
      <c r="Y58" s="125"/>
      <c r="Z58" s="124"/>
      <c r="AA58" s="91"/>
      <c r="AB58" s="123"/>
      <c r="AC58" s="123"/>
      <c r="AD58" s="124"/>
      <c r="AE58" s="125"/>
      <c r="AF58" s="125"/>
      <c r="AG58" s="124"/>
      <c r="AH58" s="91"/>
      <c r="AI58" s="127"/>
      <c r="AJ58" s="128"/>
      <c r="AK58" s="129"/>
      <c r="AL58" s="129"/>
      <c r="AM58" s="130"/>
      <c r="AN58" s="130"/>
      <c r="AO58" s="130"/>
      <c r="AP58" s="131"/>
      <c r="AQ58" s="249"/>
    </row>
    <row r="59" spans="1:43" ht="24.95" customHeight="1">
      <c r="A59" s="61" t="s">
        <v>32</v>
      </c>
      <c r="B59" s="59">
        <v>2</v>
      </c>
      <c r="C59" s="261"/>
      <c r="D59" s="216" t="s">
        <v>143</v>
      </c>
      <c r="E59" s="7"/>
      <c r="F59" s="84">
        <v>50</v>
      </c>
      <c r="G59" s="100">
        <v>9</v>
      </c>
      <c r="H59" s="86">
        <v>7.2869999999999999</v>
      </c>
      <c r="I59" s="87">
        <v>0.88</v>
      </c>
      <c r="J59" s="84"/>
      <c r="K59" s="89">
        <f>SUM(H59/B59)</f>
        <v>3.6435</v>
      </c>
      <c r="L59" s="163"/>
      <c r="M59" s="134"/>
      <c r="N59" s="84" t="s">
        <v>28</v>
      </c>
      <c r="O59" s="100">
        <v>9</v>
      </c>
      <c r="P59" s="86">
        <v>12.398999999999999</v>
      </c>
      <c r="Q59" s="87">
        <v>0.93</v>
      </c>
      <c r="R59" s="92"/>
      <c r="S59" s="89">
        <f>SUM(P59/B59)</f>
        <v>6.1994999999999996</v>
      </c>
      <c r="T59" s="134"/>
      <c r="U59" s="84" t="s">
        <v>82</v>
      </c>
      <c r="V59" s="100">
        <v>10</v>
      </c>
      <c r="W59" s="86">
        <v>11.911</v>
      </c>
      <c r="X59" s="87">
        <v>0.87</v>
      </c>
      <c r="Y59" s="92"/>
      <c r="Z59" s="89">
        <f>SUM(W59/B59)</f>
        <v>5.9554999999999998</v>
      </c>
      <c r="AA59" s="134"/>
      <c r="AB59" s="84" t="s">
        <v>50</v>
      </c>
      <c r="AC59" s="100">
        <v>9</v>
      </c>
      <c r="AD59" s="86">
        <v>9.3789999999999996</v>
      </c>
      <c r="AE59" s="87">
        <v>0.95</v>
      </c>
      <c r="AF59" s="92"/>
      <c r="AG59" s="89">
        <f>SUM(AD59/B59)</f>
        <v>4.6894999999999998</v>
      </c>
      <c r="AH59" s="134"/>
      <c r="AI59" s="135">
        <v>108</v>
      </c>
      <c r="AJ59" s="136">
        <v>40.552999999999997</v>
      </c>
      <c r="AK59" s="137">
        <v>1</v>
      </c>
      <c r="AL59" s="138">
        <v>18</v>
      </c>
      <c r="AM59" s="137"/>
      <c r="AN59" s="137"/>
      <c r="AO59" s="137"/>
      <c r="AP59" s="139"/>
      <c r="AQ59" s="140"/>
    </row>
    <row r="60" spans="1:43" ht="24.95" customHeight="1">
      <c r="A60" s="61" t="s">
        <v>40</v>
      </c>
      <c r="B60" s="59">
        <v>6</v>
      </c>
      <c r="C60" s="261"/>
      <c r="D60" s="216" t="s">
        <v>144</v>
      </c>
      <c r="E60" s="7"/>
      <c r="F60" s="84">
        <v>1038</v>
      </c>
      <c r="G60" s="100">
        <v>19</v>
      </c>
      <c r="H60" s="86">
        <v>67.816999999999993</v>
      </c>
      <c r="I60" s="87">
        <v>1</v>
      </c>
      <c r="J60" s="88">
        <v>0.51</v>
      </c>
      <c r="K60" s="89">
        <f t="shared" ref="K60:K62" si="20">SUM(H60/B60)</f>
        <v>11.302833333333332</v>
      </c>
      <c r="L60" s="90"/>
      <c r="M60" s="134"/>
      <c r="N60" s="84" t="s">
        <v>145</v>
      </c>
      <c r="O60" s="100">
        <v>18</v>
      </c>
      <c r="P60" s="86">
        <v>66.31</v>
      </c>
      <c r="Q60" s="87">
        <v>1</v>
      </c>
      <c r="R60" s="92">
        <v>0.98</v>
      </c>
      <c r="S60" s="89">
        <f t="shared" ref="S60:S62" si="21">SUM(P60/B60)</f>
        <v>11.051666666666668</v>
      </c>
      <c r="T60" s="134"/>
      <c r="U60" s="84" t="s">
        <v>146</v>
      </c>
      <c r="V60" s="100">
        <v>18</v>
      </c>
      <c r="W60" s="86">
        <v>70.554000000000002</v>
      </c>
      <c r="X60" s="87">
        <v>1</v>
      </c>
      <c r="Y60" s="92">
        <v>1</v>
      </c>
      <c r="Z60" s="89">
        <f t="shared" ref="Z60:Z62" si="22">SUM(W60/B60)</f>
        <v>11.759</v>
      </c>
      <c r="AA60" s="134"/>
      <c r="AB60" s="84" t="s">
        <v>147</v>
      </c>
      <c r="AC60" s="100">
        <v>19</v>
      </c>
      <c r="AD60" s="86">
        <v>70.775999999999996</v>
      </c>
      <c r="AE60" s="87">
        <v>1</v>
      </c>
      <c r="AF60" s="92">
        <v>0.94</v>
      </c>
      <c r="AG60" s="89">
        <f t="shared" ref="AG60:AG62" si="23">SUM(AD60/B60)</f>
        <v>11.795999999999999</v>
      </c>
      <c r="AH60" s="134"/>
      <c r="AI60" s="143">
        <v>1484</v>
      </c>
      <c r="AJ60" s="94">
        <v>275.45699999999999</v>
      </c>
      <c r="AK60" s="95">
        <v>0.39</v>
      </c>
      <c r="AL60" s="96"/>
      <c r="AM60" s="95"/>
      <c r="AN60" s="95"/>
      <c r="AO60" s="95"/>
      <c r="AP60" s="98"/>
      <c r="AQ60" s="99"/>
    </row>
    <row r="61" spans="1:43" ht="24.95" customHeight="1">
      <c r="A61" s="61" t="s">
        <v>111</v>
      </c>
      <c r="B61" s="59">
        <v>3.75</v>
      </c>
      <c r="C61" s="261"/>
      <c r="D61" s="216" t="s">
        <v>148</v>
      </c>
      <c r="E61" s="7"/>
      <c r="F61" s="84">
        <v>66</v>
      </c>
      <c r="G61" s="100">
        <v>14</v>
      </c>
      <c r="H61" s="86">
        <v>21.571000000000002</v>
      </c>
      <c r="I61" s="87">
        <v>0.97</v>
      </c>
      <c r="J61" s="88">
        <v>0.93</v>
      </c>
      <c r="K61" s="89">
        <f t="shared" si="20"/>
        <v>5.7522666666666673</v>
      </c>
      <c r="L61" s="90"/>
      <c r="M61" s="134"/>
      <c r="N61" s="84" t="s">
        <v>109</v>
      </c>
      <c r="O61" s="100">
        <v>13</v>
      </c>
      <c r="P61" s="86">
        <v>23.048999999999999</v>
      </c>
      <c r="Q61" s="87">
        <v>0.9</v>
      </c>
      <c r="R61" s="92">
        <v>0.92</v>
      </c>
      <c r="S61" s="89">
        <f t="shared" si="21"/>
        <v>6.1463999999999999</v>
      </c>
      <c r="T61" s="134"/>
      <c r="U61" s="84" t="s">
        <v>28</v>
      </c>
      <c r="V61" s="100">
        <v>13</v>
      </c>
      <c r="W61" s="86">
        <v>23.768000000000001</v>
      </c>
      <c r="X61" s="87">
        <v>0.87</v>
      </c>
      <c r="Y61" s="92">
        <v>0.86</v>
      </c>
      <c r="Z61" s="89">
        <f t="shared" si="22"/>
        <v>6.3381333333333334</v>
      </c>
      <c r="AA61" s="134"/>
      <c r="AB61" s="84" t="s">
        <v>112</v>
      </c>
      <c r="AC61" s="100">
        <v>13</v>
      </c>
      <c r="AD61" s="86">
        <v>25.824999999999999</v>
      </c>
      <c r="AE61" s="87">
        <v>0.92</v>
      </c>
      <c r="AF61" s="92">
        <v>0.73</v>
      </c>
      <c r="AG61" s="89">
        <f t="shared" si="23"/>
        <v>6.8866666666666667</v>
      </c>
      <c r="AH61" s="134"/>
      <c r="AI61" s="143">
        <v>149</v>
      </c>
      <c r="AJ61" s="94">
        <v>92.522999999999996</v>
      </c>
      <c r="AK61" s="95">
        <v>0.7</v>
      </c>
      <c r="AL61" s="144">
        <v>48</v>
      </c>
      <c r="AM61" s="145"/>
      <c r="AN61" s="145"/>
      <c r="AO61" s="145"/>
      <c r="AP61" s="98"/>
      <c r="AQ61" s="99"/>
    </row>
    <row r="62" spans="1:43" ht="24.95" customHeight="1">
      <c r="A62" s="61" t="s">
        <v>134</v>
      </c>
      <c r="B62" s="59">
        <v>0.1</v>
      </c>
      <c r="C62" s="261"/>
      <c r="D62" s="216" t="s">
        <v>149</v>
      </c>
      <c r="E62" s="7"/>
      <c r="F62" s="84">
        <v>1</v>
      </c>
      <c r="G62" s="100">
        <v>1</v>
      </c>
      <c r="H62" s="86">
        <v>4.3999999999999997E-2</v>
      </c>
      <c r="I62" s="87">
        <v>1</v>
      </c>
      <c r="J62" s="84"/>
      <c r="K62" s="89">
        <f t="shared" si="20"/>
        <v>0.43999999999999995</v>
      </c>
      <c r="L62" s="90"/>
      <c r="M62" s="134"/>
      <c r="N62" s="84" t="s">
        <v>150</v>
      </c>
      <c r="O62" s="100">
        <v>3</v>
      </c>
      <c r="P62" s="86">
        <v>0.22</v>
      </c>
      <c r="Q62" s="87">
        <v>0.67</v>
      </c>
      <c r="R62" s="92"/>
      <c r="S62" s="89">
        <f t="shared" si="21"/>
        <v>2.1999999999999997</v>
      </c>
      <c r="T62" s="134"/>
      <c r="U62" s="84" t="s">
        <v>151</v>
      </c>
      <c r="V62" s="100">
        <v>1</v>
      </c>
      <c r="W62" s="86">
        <v>0.111</v>
      </c>
      <c r="X62" s="87">
        <v>1</v>
      </c>
      <c r="Y62" s="92"/>
      <c r="Z62" s="89">
        <f t="shared" si="22"/>
        <v>1.1099999999999999</v>
      </c>
      <c r="AA62" s="134"/>
      <c r="AB62" s="84" t="s">
        <v>152</v>
      </c>
      <c r="AC62" s="100">
        <v>2</v>
      </c>
      <c r="AD62" s="86">
        <v>0.22</v>
      </c>
      <c r="AE62" s="87">
        <v>1</v>
      </c>
      <c r="AF62" s="92"/>
      <c r="AG62" s="89">
        <f t="shared" si="23"/>
        <v>2.1999999999999997</v>
      </c>
      <c r="AH62" s="134"/>
      <c r="AI62" s="143">
        <v>9</v>
      </c>
      <c r="AJ62" s="94">
        <f>SUM(AD62+W62+P62+H62)</f>
        <v>0.59500000000000008</v>
      </c>
      <c r="AK62" s="95" t="s">
        <v>137</v>
      </c>
      <c r="AL62" s="96"/>
      <c r="AM62" s="95"/>
      <c r="AN62" s="95"/>
      <c r="AO62" s="95"/>
      <c r="AP62" s="98"/>
      <c r="AQ62" s="99"/>
    </row>
    <row r="63" spans="1:43" s="73" customFormat="1" ht="24.95" customHeight="1">
      <c r="A63" s="70"/>
      <c r="B63" s="71"/>
      <c r="C63" s="261"/>
      <c r="D63" s="217" t="s">
        <v>36</v>
      </c>
      <c r="E63" s="72"/>
      <c r="F63" s="102">
        <f>SUM(F59:F62)</f>
        <v>1155</v>
      </c>
      <c r="G63" s="102"/>
      <c r="H63" s="103">
        <f>SUM(H59:H62)</f>
        <v>96.718999999999994</v>
      </c>
      <c r="I63" s="164"/>
      <c r="J63" s="104"/>
      <c r="K63" s="165"/>
      <c r="L63" s="166"/>
      <c r="M63" s="149"/>
      <c r="N63" s="102">
        <f>SUM(N59+N60+N61+N62)</f>
        <v>1037</v>
      </c>
      <c r="O63" s="102"/>
      <c r="P63" s="103">
        <f>SUM(P59:P62)</f>
        <v>101.97800000000001</v>
      </c>
      <c r="Q63" s="164"/>
      <c r="R63" s="146"/>
      <c r="S63" s="165"/>
      <c r="T63" s="149"/>
      <c r="U63" s="102">
        <f>SUM(U59+U60+U61+U62)</f>
        <v>1107</v>
      </c>
      <c r="V63" s="102"/>
      <c r="W63" s="103">
        <f>SUM(W59:W62)</f>
        <v>106.34400000000001</v>
      </c>
      <c r="X63" s="164"/>
      <c r="Y63" s="146"/>
      <c r="Z63" s="165"/>
      <c r="AA63" s="149"/>
      <c r="AB63" s="102">
        <f>SUM(AB59+AB60+AB61+AB62)</f>
        <v>1153</v>
      </c>
      <c r="AC63" s="102"/>
      <c r="AD63" s="103">
        <f>SUM(AD59:AD62)</f>
        <v>106.2</v>
      </c>
      <c r="AE63" s="164"/>
      <c r="AF63" s="146"/>
      <c r="AG63" s="165"/>
      <c r="AH63" s="149"/>
      <c r="AI63" s="150">
        <f>SUM(AI59:AI62)</f>
        <v>1750</v>
      </c>
      <c r="AJ63" s="109">
        <f>SUM(AJ59:AJ62)</f>
        <v>409.12800000000004</v>
      </c>
      <c r="AK63" s="151"/>
      <c r="AL63" s="111">
        <f>SUM(AL59:AL62)</f>
        <v>66</v>
      </c>
      <c r="AM63" s="152"/>
      <c r="AN63" s="152"/>
      <c r="AO63" s="152"/>
      <c r="AP63" s="153"/>
      <c r="AQ63" s="154"/>
    </row>
    <row r="64" spans="1:43" ht="24.95" customHeight="1">
      <c r="C64" s="261"/>
      <c r="D64" s="215"/>
      <c r="E64" s="10"/>
      <c r="F64" s="113"/>
      <c r="G64" s="114"/>
      <c r="H64" s="115"/>
      <c r="I64" s="116"/>
      <c r="J64" s="113"/>
      <c r="K64" s="117"/>
      <c r="L64" s="155"/>
      <c r="M64" s="156"/>
      <c r="N64" s="113"/>
      <c r="O64" s="114"/>
      <c r="P64" s="115"/>
      <c r="Q64" s="116"/>
      <c r="R64" s="116"/>
      <c r="S64" s="117"/>
      <c r="T64" s="156"/>
      <c r="U64" s="113"/>
      <c r="V64" s="114"/>
      <c r="W64" s="115"/>
      <c r="X64" s="116"/>
      <c r="Y64" s="116"/>
      <c r="Z64" s="117"/>
      <c r="AA64" s="156"/>
      <c r="AB64" s="113"/>
      <c r="AC64" s="114"/>
      <c r="AD64" s="115"/>
      <c r="AE64" s="116"/>
      <c r="AF64" s="116"/>
      <c r="AG64" s="117"/>
      <c r="AH64" s="156"/>
      <c r="AI64" s="157"/>
      <c r="AJ64" s="158"/>
      <c r="AK64" s="159"/>
      <c r="AL64" s="160"/>
      <c r="AM64" s="159"/>
      <c r="AN64" s="159"/>
      <c r="AO64" s="159"/>
      <c r="AP64" s="161"/>
      <c r="AQ64" s="162"/>
    </row>
    <row r="65" spans="1:43" ht="29.25" customHeight="1" thickBot="1">
      <c r="C65" s="261"/>
      <c r="D65" s="257" t="s">
        <v>317</v>
      </c>
      <c r="E65" s="36"/>
      <c r="F65" s="123"/>
      <c r="G65" s="123"/>
      <c r="H65" s="124"/>
      <c r="I65" s="125"/>
      <c r="J65" s="123"/>
      <c r="K65" s="124"/>
      <c r="L65" s="126"/>
      <c r="M65" s="91"/>
      <c r="N65" s="123"/>
      <c r="O65" s="123"/>
      <c r="P65" s="124"/>
      <c r="Q65" s="125"/>
      <c r="R65" s="125"/>
      <c r="S65" s="124"/>
      <c r="T65" s="91"/>
      <c r="U65" s="123"/>
      <c r="V65" s="123"/>
      <c r="W65" s="124"/>
      <c r="X65" s="125"/>
      <c r="Y65" s="125"/>
      <c r="Z65" s="124"/>
      <c r="AA65" s="91"/>
      <c r="AB65" s="123"/>
      <c r="AC65" s="123"/>
      <c r="AD65" s="124"/>
      <c r="AE65" s="125"/>
      <c r="AF65" s="125"/>
      <c r="AG65" s="124"/>
      <c r="AH65" s="91"/>
      <c r="AI65" s="127"/>
      <c r="AJ65" s="128"/>
      <c r="AK65" s="129"/>
      <c r="AL65" s="129"/>
      <c r="AM65" s="130"/>
      <c r="AN65" s="130"/>
      <c r="AO65" s="130"/>
      <c r="AP65" s="131"/>
      <c r="AQ65" s="249"/>
    </row>
    <row r="66" spans="1:43" ht="24.95" customHeight="1">
      <c r="A66" s="61" t="s">
        <v>59</v>
      </c>
      <c r="B66" s="59">
        <v>2</v>
      </c>
      <c r="C66" s="261"/>
      <c r="D66" s="216" t="s">
        <v>153</v>
      </c>
      <c r="E66" s="7"/>
      <c r="F66" s="84">
        <v>54</v>
      </c>
      <c r="G66" s="100">
        <v>11</v>
      </c>
      <c r="H66" s="86">
        <v>11.510999999999999</v>
      </c>
      <c r="I66" s="87">
        <v>0.87</v>
      </c>
      <c r="J66" s="88">
        <v>0.95</v>
      </c>
      <c r="K66" s="89">
        <f>SUM(H66/B66)</f>
        <v>5.7554999999999996</v>
      </c>
      <c r="L66" s="163"/>
      <c r="M66" s="134"/>
      <c r="N66" s="84" t="s">
        <v>154</v>
      </c>
      <c r="O66" s="100">
        <v>10</v>
      </c>
      <c r="P66" s="86">
        <v>16.266999999999999</v>
      </c>
      <c r="Q66" s="87">
        <v>0.91</v>
      </c>
      <c r="R66" s="92">
        <v>0.8</v>
      </c>
      <c r="S66" s="89">
        <f>SUM(P66/B66)</f>
        <v>8.1334999999999997</v>
      </c>
      <c r="T66" s="134"/>
      <c r="U66" s="84" t="s">
        <v>77</v>
      </c>
      <c r="V66" s="100">
        <v>9</v>
      </c>
      <c r="W66" s="86">
        <v>14.468999999999999</v>
      </c>
      <c r="X66" s="87">
        <v>0.92</v>
      </c>
      <c r="Y66" s="92">
        <v>0.76</v>
      </c>
      <c r="Z66" s="89">
        <f>SUM(W66/B66)</f>
        <v>7.2344999999999997</v>
      </c>
      <c r="AA66" s="134"/>
      <c r="AB66" s="84" t="s">
        <v>155</v>
      </c>
      <c r="AC66" s="100">
        <v>9</v>
      </c>
      <c r="AD66" s="86">
        <v>13.866</v>
      </c>
      <c r="AE66" s="87">
        <v>0.95</v>
      </c>
      <c r="AF66" s="92">
        <v>0.68</v>
      </c>
      <c r="AG66" s="89">
        <f>SUM(AD66/B66)</f>
        <v>6.9329999999999998</v>
      </c>
      <c r="AH66" s="134"/>
      <c r="AI66" s="135">
        <v>125</v>
      </c>
      <c r="AJ66" s="136">
        <v>56.113</v>
      </c>
      <c r="AK66" s="137">
        <v>0.54</v>
      </c>
      <c r="AL66" s="138">
        <v>26</v>
      </c>
      <c r="AM66" s="137"/>
      <c r="AN66" s="137"/>
      <c r="AO66" s="137"/>
      <c r="AP66" s="139"/>
      <c r="AQ66" s="140"/>
    </row>
    <row r="67" spans="1:43" ht="24.95" customHeight="1">
      <c r="A67" s="61" t="s">
        <v>156</v>
      </c>
      <c r="B67" s="59">
        <v>7</v>
      </c>
      <c r="C67" s="261"/>
      <c r="D67" s="216" t="s">
        <v>157</v>
      </c>
      <c r="E67" s="7"/>
      <c r="F67" s="84">
        <v>67</v>
      </c>
      <c r="G67" s="100">
        <v>9</v>
      </c>
      <c r="H67" s="86">
        <v>28.423999999999999</v>
      </c>
      <c r="I67" s="87">
        <v>0.98</v>
      </c>
      <c r="J67" s="88">
        <v>0.95</v>
      </c>
      <c r="K67" s="89">
        <f t="shared" ref="K67:K73" si="24">SUM(H67/B67)</f>
        <v>4.0605714285714285</v>
      </c>
      <c r="L67" s="90"/>
      <c r="M67" s="134"/>
      <c r="N67" s="84" t="s">
        <v>158</v>
      </c>
      <c r="O67" s="100">
        <v>12</v>
      </c>
      <c r="P67" s="86">
        <v>43.024000000000001</v>
      </c>
      <c r="Q67" s="87">
        <v>0.93</v>
      </c>
      <c r="R67" s="92">
        <v>0.86</v>
      </c>
      <c r="S67" s="89">
        <f t="shared" ref="S67:S73" si="25">SUM(P67/B67)</f>
        <v>6.1462857142857148</v>
      </c>
      <c r="T67" s="134"/>
      <c r="U67" s="84" t="s">
        <v>159</v>
      </c>
      <c r="V67" s="100">
        <v>10</v>
      </c>
      <c r="W67" s="86">
        <v>36.356000000000002</v>
      </c>
      <c r="X67" s="87">
        <v>1</v>
      </c>
      <c r="Y67" s="92">
        <v>0.89</v>
      </c>
      <c r="Z67" s="89">
        <f t="shared" ref="Z67:Z73" si="26">SUM(W67/B67)</f>
        <v>5.1937142857142859</v>
      </c>
      <c r="AA67" s="134"/>
      <c r="AB67" s="84" t="s">
        <v>160</v>
      </c>
      <c r="AC67" s="100">
        <v>10</v>
      </c>
      <c r="AD67" s="86">
        <v>31.911000000000001</v>
      </c>
      <c r="AE67" s="87">
        <v>0.99</v>
      </c>
      <c r="AF67" s="92">
        <v>0.82</v>
      </c>
      <c r="AG67" s="89">
        <f t="shared" ref="AG67:AG73" si="27">SUM(AD67/B67)</f>
        <v>4.5587142857142862</v>
      </c>
      <c r="AH67" s="134"/>
      <c r="AI67" s="143">
        <v>159</v>
      </c>
      <c r="AJ67" s="94">
        <v>139.715</v>
      </c>
      <c r="AK67" s="95">
        <v>0.62</v>
      </c>
      <c r="AL67" s="96">
        <v>35</v>
      </c>
      <c r="AM67" s="95"/>
      <c r="AN67" s="95"/>
      <c r="AO67" s="95"/>
      <c r="AP67" s="98"/>
      <c r="AQ67" s="99"/>
    </row>
    <row r="68" spans="1:43" ht="24.95" customHeight="1">
      <c r="A68" s="61" t="s">
        <v>161</v>
      </c>
      <c r="B68" s="59">
        <v>1</v>
      </c>
      <c r="C68" s="261"/>
      <c r="D68" s="216" t="s">
        <v>162</v>
      </c>
      <c r="E68" s="7"/>
      <c r="F68" s="84">
        <v>20</v>
      </c>
      <c r="G68" s="100">
        <v>20</v>
      </c>
      <c r="H68" s="86">
        <v>7.1769999999999996</v>
      </c>
      <c r="I68" s="87">
        <v>1</v>
      </c>
      <c r="J68" s="88">
        <v>1</v>
      </c>
      <c r="K68" s="89">
        <f t="shared" si="24"/>
        <v>7.1769999999999996</v>
      </c>
      <c r="L68" s="90"/>
      <c r="M68" s="134"/>
      <c r="N68" s="84" t="s">
        <v>39</v>
      </c>
      <c r="O68" s="100">
        <v>20</v>
      </c>
      <c r="P68" s="86">
        <v>8.8879999999999999</v>
      </c>
      <c r="Q68" s="87">
        <v>1</v>
      </c>
      <c r="R68" s="92">
        <v>0.7</v>
      </c>
      <c r="S68" s="89">
        <f t="shared" si="25"/>
        <v>8.8879999999999999</v>
      </c>
      <c r="T68" s="134"/>
      <c r="U68" s="84" t="s">
        <v>136</v>
      </c>
      <c r="V68" s="100">
        <v>18</v>
      </c>
      <c r="W68" s="86">
        <v>8</v>
      </c>
      <c r="X68" s="87">
        <v>1</v>
      </c>
      <c r="Y68" s="92">
        <v>0.75</v>
      </c>
      <c r="Z68" s="89">
        <f t="shared" si="26"/>
        <v>8</v>
      </c>
      <c r="AA68" s="134"/>
      <c r="AB68" s="84" t="s">
        <v>115</v>
      </c>
      <c r="AC68" s="100">
        <v>15</v>
      </c>
      <c r="AD68" s="86">
        <v>7.3330000000000002</v>
      </c>
      <c r="AE68" s="87">
        <v>1</v>
      </c>
      <c r="AF68" s="92">
        <v>0.76</v>
      </c>
      <c r="AG68" s="89">
        <f t="shared" si="27"/>
        <v>7.3330000000000002</v>
      </c>
      <c r="AH68" s="134"/>
      <c r="AI68" s="143">
        <v>20</v>
      </c>
      <c r="AJ68" s="94">
        <v>31.398</v>
      </c>
      <c r="AK68" s="95">
        <v>0</v>
      </c>
      <c r="AL68" s="144">
        <v>0</v>
      </c>
      <c r="AM68" s="145"/>
      <c r="AN68" s="145"/>
      <c r="AO68" s="145"/>
      <c r="AP68" s="98"/>
      <c r="AQ68" s="99"/>
    </row>
    <row r="69" spans="1:43" ht="24.95" customHeight="1">
      <c r="A69" s="61" t="s">
        <v>63</v>
      </c>
      <c r="B69" s="59">
        <v>2</v>
      </c>
      <c r="C69" s="261"/>
      <c r="D69" s="216" t="s">
        <v>163</v>
      </c>
      <c r="E69" s="7"/>
      <c r="F69" s="84">
        <v>40</v>
      </c>
      <c r="G69" s="100">
        <v>12</v>
      </c>
      <c r="H69" s="86">
        <v>16.532</v>
      </c>
      <c r="I69" s="87">
        <v>0.95</v>
      </c>
      <c r="J69" s="88">
        <v>1</v>
      </c>
      <c r="K69" s="89">
        <f t="shared" si="24"/>
        <v>8.266</v>
      </c>
      <c r="L69" s="90"/>
      <c r="M69" s="134"/>
      <c r="N69" s="84" t="s">
        <v>35</v>
      </c>
      <c r="O69" s="100">
        <v>13</v>
      </c>
      <c r="P69" s="86">
        <v>16.574999999999999</v>
      </c>
      <c r="Q69" s="87">
        <v>0.95</v>
      </c>
      <c r="R69" s="92">
        <v>0.7</v>
      </c>
      <c r="S69" s="89">
        <f t="shared" si="25"/>
        <v>8.2874999999999996</v>
      </c>
      <c r="T69" s="134"/>
      <c r="U69" s="84" t="s">
        <v>129</v>
      </c>
      <c r="V69" s="100">
        <v>17</v>
      </c>
      <c r="W69" s="86">
        <v>19.489999999999998</v>
      </c>
      <c r="X69" s="87">
        <v>0.92</v>
      </c>
      <c r="Y69" s="92">
        <v>0.75</v>
      </c>
      <c r="Z69" s="89">
        <f t="shared" si="26"/>
        <v>9.7449999999999992</v>
      </c>
      <c r="AA69" s="134"/>
      <c r="AB69" s="84" t="s">
        <v>59</v>
      </c>
      <c r="AC69" s="100">
        <v>15</v>
      </c>
      <c r="AD69" s="86">
        <v>18.355</v>
      </c>
      <c r="AE69" s="87">
        <v>1</v>
      </c>
      <c r="AF69" s="92">
        <v>0.76</v>
      </c>
      <c r="AG69" s="89">
        <f t="shared" si="27"/>
        <v>9.1775000000000002</v>
      </c>
      <c r="AH69" s="134"/>
      <c r="AI69" s="143">
        <v>78</v>
      </c>
      <c r="AJ69" s="94">
        <v>70.951999999999998</v>
      </c>
      <c r="AK69" s="95">
        <v>0.73</v>
      </c>
      <c r="AL69" s="96">
        <v>22</v>
      </c>
      <c r="AM69" s="95"/>
      <c r="AN69" s="95"/>
      <c r="AO69" s="95"/>
      <c r="AP69" s="98"/>
      <c r="AQ69" s="99"/>
    </row>
    <row r="70" spans="1:43" ht="30.75" customHeight="1">
      <c r="A70" s="65" t="s">
        <v>306</v>
      </c>
      <c r="B70" s="59">
        <v>4</v>
      </c>
      <c r="C70" s="261"/>
      <c r="D70" s="216" t="s">
        <v>164</v>
      </c>
      <c r="E70" s="7"/>
      <c r="F70" s="84">
        <v>55</v>
      </c>
      <c r="G70" s="100">
        <v>13</v>
      </c>
      <c r="H70" s="86">
        <v>24.87</v>
      </c>
      <c r="I70" s="87">
        <v>1</v>
      </c>
      <c r="J70" s="88">
        <v>0.83</v>
      </c>
      <c r="K70" s="89">
        <f t="shared" si="24"/>
        <v>6.2175000000000002</v>
      </c>
      <c r="L70" s="90"/>
      <c r="M70" s="134"/>
      <c r="N70" s="84" t="s">
        <v>53</v>
      </c>
      <c r="O70" s="100">
        <v>13</v>
      </c>
      <c r="P70" s="86">
        <v>24.09</v>
      </c>
      <c r="Q70" s="87">
        <v>0.98</v>
      </c>
      <c r="R70" s="92">
        <v>0.86</v>
      </c>
      <c r="S70" s="89">
        <f t="shared" si="25"/>
        <v>6.0225</v>
      </c>
      <c r="T70" s="134"/>
      <c r="U70" s="84" t="s">
        <v>165</v>
      </c>
      <c r="V70" s="100">
        <v>12</v>
      </c>
      <c r="W70" s="86">
        <v>23.02</v>
      </c>
      <c r="X70" s="87">
        <v>0.96</v>
      </c>
      <c r="Y70" s="92">
        <v>0.88</v>
      </c>
      <c r="Z70" s="89">
        <f t="shared" si="26"/>
        <v>5.7549999999999999</v>
      </c>
      <c r="AA70" s="134"/>
      <c r="AB70" s="84" t="s">
        <v>119</v>
      </c>
      <c r="AC70" s="100">
        <v>12</v>
      </c>
      <c r="AD70" s="86">
        <v>22.82</v>
      </c>
      <c r="AE70" s="87">
        <v>0.94</v>
      </c>
      <c r="AF70" s="92">
        <v>0.86</v>
      </c>
      <c r="AG70" s="89">
        <f t="shared" si="27"/>
        <v>5.7050000000000001</v>
      </c>
      <c r="AH70" s="134"/>
      <c r="AI70" s="143">
        <v>99</v>
      </c>
      <c r="AJ70" s="94">
        <v>94.802999999999997</v>
      </c>
      <c r="AK70" s="95">
        <v>0.64</v>
      </c>
      <c r="AL70" s="96">
        <v>25</v>
      </c>
      <c r="AM70" s="95"/>
      <c r="AN70" s="95"/>
      <c r="AO70" s="95"/>
      <c r="AP70" s="98"/>
      <c r="AQ70" s="99"/>
    </row>
    <row r="71" spans="1:43" ht="24.95" customHeight="1">
      <c r="A71" s="61" t="s">
        <v>166</v>
      </c>
      <c r="B71" s="59">
        <v>2</v>
      </c>
      <c r="C71" s="261"/>
      <c r="D71" s="216" t="s">
        <v>167</v>
      </c>
      <c r="E71" s="7"/>
      <c r="F71" s="84">
        <v>22</v>
      </c>
      <c r="G71" s="100">
        <v>10</v>
      </c>
      <c r="H71" s="86">
        <v>8.1780000000000008</v>
      </c>
      <c r="I71" s="87">
        <v>0.95</v>
      </c>
      <c r="J71" s="88">
        <v>0.53</v>
      </c>
      <c r="K71" s="89">
        <f t="shared" si="24"/>
        <v>4.0890000000000004</v>
      </c>
      <c r="L71" s="90"/>
      <c r="M71" s="134"/>
      <c r="N71" s="84" t="s">
        <v>65</v>
      </c>
      <c r="O71" s="100">
        <v>14</v>
      </c>
      <c r="P71" s="86">
        <v>11.91</v>
      </c>
      <c r="Q71" s="87">
        <v>0.97</v>
      </c>
      <c r="R71" s="92">
        <v>0.92</v>
      </c>
      <c r="S71" s="89">
        <f t="shared" si="25"/>
        <v>5.9550000000000001</v>
      </c>
      <c r="T71" s="134"/>
      <c r="U71" s="84" t="s">
        <v>70</v>
      </c>
      <c r="V71" s="100">
        <v>20</v>
      </c>
      <c r="W71" s="86">
        <v>9.3759999999999994</v>
      </c>
      <c r="X71" s="87">
        <v>0.95</v>
      </c>
      <c r="Y71" s="92">
        <v>0.43</v>
      </c>
      <c r="Z71" s="89">
        <f t="shared" si="26"/>
        <v>4.6879999999999997</v>
      </c>
      <c r="AA71" s="134"/>
      <c r="AB71" s="84" t="s">
        <v>105</v>
      </c>
      <c r="AC71" s="100">
        <v>15</v>
      </c>
      <c r="AD71" s="86">
        <v>11.733000000000001</v>
      </c>
      <c r="AE71" s="87">
        <v>0.88</v>
      </c>
      <c r="AF71" s="92">
        <v>0.95</v>
      </c>
      <c r="AG71" s="89">
        <f t="shared" si="27"/>
        <v>5.8665000000000003</v>
      </c>
      <c r="AH71" s="134"/>
      <c r="AI71" s="143">
        <v>63</v>
      </c>
      <c r="AJ71" s="94">
        <v>41.197000000000003</v>
      </c>
      <c r="AK71" s="95">
        <v>0.78</v>
      </c>
      <c r="AL71" s="96">
        <v>26</v>
      </c>
      <c r="AM71" s="95"/>
      <c r="AN71" s="95"/>
      <c r="AO71" s="95"/>
      <c r="AP71" s="98"/>
      <c r="AQ71" s="99"/>
    </row>
    <row r="72" spans="1:43" ht="24.95" customHeight="1">
      <c r="A72" s="61" t="s">
        <v>43</v>
      </c>
      <c r="B72" s="59">
        <v>1</v>
      </c>
      <c r="C72" s="261"/>
      <c r="D72" s="216" t="s">
        <v>168</v>
      </c>
      <c r="E72" s="7"/>
      <c r="F72" s="84">
        <v>10</v>
      </c>
      <c r="G72" s="100">
        <v>6</v>
      </c>
      <c r="H72" s="86">
        <v>16.532</v>
      </c>
      <c r="I72" s="87">
        <v>1</v>
      </c>
      <c r="J72" s="88">
        <v>0.78</v>
      </c>
      <c r="K72" s="89">
        <f t="shared" si="24"/>
        <v>16.532</v>
      </c>
      <c r="L72" s="90"/>
      <c r="M72" s="134"/>
      <c r="N72" s="84" t="s">
        <v>55</v>
      </c>
      <c r="O72" s="100">
        <v>11</v>
      </c>
      <c r="P72" s="86">
        <v>7.556</v>
      </c>
      <c r="Q72" s="87">
        <v>1</v>
      </c>
      <c r="R72" s="92">
        <v>1</v>
      </c>
      <c r="S72" s="89">
        <f t="shared" si="25"/>
        <v>7.556</v>
      </c>
      <c r="T72" s="134"/>
      <c r="U72" s="84" t="s">
        <v>169</v>
      </c>
      <c r="V72" s="100">
        <v>11</v>
      </c>
      <c r="W72" s="86">
        <v>6.6</v>
      </c>
      <c r="X72" s="87">
        <v>0.96</v>
      </c>
      <c r="Y72" s="92">
        <v>0.82</v>
      </c>
      <c r="Z72" s="89">
        <f t="shared" si="26"/>
        <v>6.6</v>
      </c>
      <c r="AA72" s="134"/>
      <c r="AB72" s="84" t="s">
        <v>56</v>
      </c>
      <c r="AC72" s="100">
        <v>15</v>
      </c>
      <c r="AD72" s="86">
        <v>9.2899999999999991</v>
      </c>
      <c r="AE72" s="87">
        <v>0.92</v>
      </c>
      <c r="AF72" s="92">
        <v>0.73</v>
      </c>
      <c r="AG72" s="89">
        <f t="shared" si="27"/>
        <v>9.2899999999999991</v>
      </c>
      <c r="AH72" s="134"/>
      <c r="AI72" s="143">
        <v>38</v>
      </c>
      <c r="AJ72" s="94">
        <v>28.245999999999999</v>
      </c>
      <c r="AK72" s="95">
        <v>0.78</v>
      </c>
      <c r="AL72" s="96">
        <v>10</v>
      </c>
      <c r="AM72" s="95"/>
      <c r="AN72" s="95"/>
      <c r="AO72" s="95"/>
      <c r="AP72" s="98"/>
      <c r="AQ72" s="99"/>
    </row>
    <row r="73" spans="1:43" ht="24.95" customHeight="1">
      <c r="A73" s="61" t="s">
        <v>50</v>
      </c>
      <c r="B73" s="59">
        <v>1</v>
      </c>
      <c r="C73" s="261"/>
      <c r="D73" s="216" t="s">
        <v>170</v>
      </c>
      <c r="E73" s="7"/>
      <c r="F73" s="84">
        <v>82</v>
      </c>
      <c r="G73" s="100">
        <v>9</v>
      </c>
      <c r="H73" s="86">
        <v>12.709</v>
      </c>
      <c r="I73" s="87">
        <v>0.99</v>
      </c>
      <c r="J73" s="88">
        <v>0.57999999999999996</v>
      </c>
      <c r="K73" s="89">
        <f t="shared" si="24"/>
        <v>12.709</v>
      </c>
      <c r="L73" s="90"/>
      <c r="M73" s="134"/>
      <c r="N73" s="84" t="s">
        <v>171</v>
      </c>
      <c r="O73" s="100">
        <v>11</v>
      </c>
      <c r="P73" s="86">
        <v>17.733000000000001</v>
      </c>
      <c r="Q73" s="87">
        <v>0.98</v>
      </c>
      <c r="R73" s="92">
        <v>0.56000000000000005</v>
      </c>
      <c r="S73" s="89">
        <f t="shared" si="25"/>
        <v>17.733000000000001</v>
      </c>
      <c r="T73" s="134"/>
      <c r="U73" s="84" t="s">
        <v>96</v>
      </c>
      <c r="V73" s="100">
        <v>12</v>
      </c>
      <c r="W73" s="86">
        <v>18.311</v>
      </c>
      <c r="X73" s="87">
        <v>1</v>
      </c>
      <c r="Y73" s="92">
        <v>0.62</v>
      </c>
      <c r="Z73" s="89">
        <f t="shared" si="26"/>
        <v>18.311</v>
      </c>
      <c r="AA73" s="134"/>
      <c r="AB73" s="84" t="s">
        <v>172</v>
      </c>
      <c r="AC73" s="100">
        <v>17</v>
      </c>
      <c r="AD73" s="86">
        <v>24.445</v>
      </c>
      <c r="AE73" s="87">
        <v>0.99</v>
      </c>
      <c r="AF73" s="92">
        <v>0.43</v>
      </c>
      <c r="AG73" s="89">
        <f t="shared" si="27"/>
        <v>24.445</v>
      </c>
      <c r="AH73" s="134"/>
      <c r="AI73" s="143">
        <v>237</v>
      </c>
      <c r="AJ73" s="94">
        <v>73.197999999999993</v>
      </c>
      <c r="AK73" s="95">
        <v>0.35</v>
      </c>
      <c r="AL73" s="96">
        <v>20</v>
      </c>
      <c r="AM73" s="95"/>
      <c r="AN73" s="95"/>
      <c r="AO73" s="95"/>
      <c r="AP73" s="98"/>
      <c r="AQ73" s="99"/>
    </row>
    <row r="74" spans="1:43" s="73" customFormat="1" ht="24.95" customHeight="1">
      <c r="A74" s="70"/>
      <c r="B74" s="71"/>
      <c r="C74" s="261"/>
      <c r="D74" s="217" t="s">
        <v>36</v>
      </c>
      <c r="E74" s="72"/>
      <c r="F74" s="102">
        <f>SUM(F66:F73)</f>
        <v>350</v>
      </c>
      <c r="G74" s="102"/>
      <c r="H74" s="103">
        <f>SUM(H66:H73)</f>
        <v>125.93300000000001</v>
      </c>
      <c r="I74" s="164"/>
      <c r="J74" s="104"/>
      <c r="K74" s="165"/>
      <c r="L74" s="166"/>
      <c r="M74" s="149"/>
      <c r="N74" s="102">
        <f>SUM(N66+N67+N68+N69+N70+N71+N72+N73)</f>
        <v>435</v>
      </c>
      <c r="O74" s="102"/>
      <c r="P74" s="103">
        <f>SUM(P66:P73)</f>
        <v>146.04300000000001</v>
      </c>
      <c r="Q74" s="164"/>
      <c r="R74" s="146"/>
      <c r="S74" s="165"/>
      <c r="T74" s="149"/>
      <c r="U74" s="102">
        <f>SUM(U66+U67+U68+U69+U70+U71+U72+U73)</f>
        <v>423</v>
      </c>
      <c r="V74" s="102"/>
      <c r="W74" s="103">
        <f>SUM(W66:W73)</f>
        <v>135.62199999999999</v>
      </c>
      <c r="X74" s="164"/>
      <c r="Y74" s="146"/>
      <c r="Z74" s="165"/>
      <c r="AA74" s="149"/>
      <c r="AB74" s="102">
        <f>SUM(AB66+AB67+AB68+AB69+AB70+AB71+AB72+AB73)</f>
        <v>450</v>
      </c>
      <c r="AC74" s="102"/>
      <c r="AD74" s="103">
        <f>SUM(AD66:AD73)</f>
        <v>139.75299999999999</v>
      </c>
      <c r="AE74" s="164"/>
      <c r="AF74" s="146"/>
      <c r="AG74" s="165"/>
      <c r="AH74" s="149"/>
      <c r="AI74" s="150">
        <f>SUM(AI66:AI73)</f>
        <v>819</v>
      </c>
      <c r="AJ74" s="109">
        <f>SUM(AJ66:AJ73)</f>
        <v>535.62199999999996</v>
      </c>
      <c r="AK74" s="151">
        <v>0.55000000000000004</v>
      </c>
      <c r="AL74" s="111">
        <f>SUM(AL66:AL73)</f>
        <v>164</v>
      </c>
      <c r="AM74" s="152"/>
      <c r="AN74" s="152"/>
      <c r="AO74" s="152"/>
      <c r="AP74" s="153"/>
      <c r="AQ74" s="154"/>
    </row>
    <row r="75" spans="1:43" ht="24.95" customHeight="1" thickBot="1">
      <c r="C75" s="261"/>
      <c r="D75" s="215"/>
      <c r="E75" s="10"/>
      <c r="F75" s="113"/>
      <c r="G75" s="114"/>
      <c r="H75" s="115"/>
      <c r="I75" s="116"/>
      <c r="J75" s="113"/>
      <c r="K75" s="117"/>
      <c r="L75" s="155"/>
      <c r="M75" s="156"/>
      <c r="N75" s="113"/>
      <c r="O75" s="114"/>
      <c r="P75" s="115"/>
      <c r="Q75" s="116"/>
      <c r="R75" s="116"/>
      <c r="S75" s="117"/>
      <c r="T75" s="156"/>
      <c r="U75" s="113"/>
      <c r="V75" s="114"/>
      <c r="W75" s="115"/>
      <c r="X75" s="116"/>
      <c r="Y75" s="116"/>
      <c r="Z75" s="117"/>
      <c r="AA75" s="156"/>
      <c r="AB75" s="113"/>
      <c r="AC75" s="114"/>
      <c r="AD75" s="115"/>
      <c r="AE75" s="116"/>
      <c r="AF75" s="116"/>
      <c r="AG75" s="117"/>
      <c r="AH75" s="156"/>
      <c r="AI75" s="157"/>
      <c r="AJ75" s="158"/>
      <c r="AK75" s="159"/>
      <c r="AL75" s="160"/>
      <c r="AM75" s="159"/>
      <c r="AN75" s="159"/>
      <c r="AO75" s="159"/>
      <c r="AP75" s="161"/>
      <c r="AQ75" s="162"/>
    </row>
    <row r="76" spans="1:43" ht="31.5" customHeight="1" thickTop="1" thickBot="1">
      <c r="C76" s="263" t="s">
        <v>173</v>
      </c>
      <c r="D76" s="258" t="s">
        <v>318</v>
      </c>
      <c r="E76" s="36"/>
      <c r="F76" s="123"/>
      <c r="G76" s="123"/>
      <c r="H76" s="124"/>
      <c r="I76" s="125"/>
      <c r="J76" s="123"/>
      <c r="K76" s="124"/>
      <c r="L76" s="126"/>
      <c r="M76" s="91"/>
      <c r="N76" s="123"/>
      <c r="O76" s="123"/>
      <c r="P76" s="124"/>
      <c r="Q76" s="125"/>
      <c r="R76" s="125"/>
      <c r="S76" s="124"/>
      <c r="T76" s="91"/>
      <c r="U76" s="123"/>
      <c r="V76" s="123"/>
      <c r="W76" s="124"/>
      <c r="X76" s="125"/>
      <c r="Y76" s="125"/>
      <c r="Z76" s="124"/>
      <c r="AA76" s="91"/>
      <c r="AB76" s="123"/>
      <c r="AC76" s="123"/>
      <c r="AD76" s="124"/>
      <c r="AE76" s="125"/>
      <c r="AF76" s="125"/>
      <c r="AG76" s="124"/>
      <c r="AH76" s="91"/>
      <c r="AI76" s="127"/>
      <c r="AJ76" s="128"/>
      <c r="AK76" s="129"/>
      <c r="AL76" s="129"/>
      <c r="AM76" s="130"/>
      <c r="AN76" s="130"/>
      <c r="AO76" s="130"/>
      <c r="AP76" s="131"/>
      <c r="AQ76" s="249"/>
    </row>
    <row r="77" spans="1:43" ht="24.95" customHeight="1">
      <c r="A77" s="61" t="s">
        <v>174</v>
      </c>
      <c r="C77" s="261"/>
      <c r="D77" s="224" t="s">
        <v>175</v>
      </c>
      <c r="E77" s="7"/>
      <c r="F77" s="84">
        <v>107</v>
      </c>
      <c r="G77" s="100">
        <v>7</v>
      </c>
      <c r="H77" s="86">
        <v>22.1</v>
      </c>
      <c r="I77" s="87">
        <v>0.74</v>
      </c>
      <c r="J77" s="84"/>
      <c r="K77" s="89"/>
      <c r="L77" s="163"/>
      <c r="M77" s="134"/>
      <c r="N77" s="84" t="s">
        <v>176</v>
      </c>
      <c r="O77" s="100">
        <v>11</v>
      </c>
      <c r="P77" s="86">
        <v>38.200000000000003</v>
      </c>
      <c r="Q77" s="87">
        <v>0.77</v>
      </c>
      <c r="R77" s="92"/>
      <c r="S77" s="89"/>
      <c r="T77" s="134"/>
      <c r="U77" s="84" t="s">
        <v>177</v>
      </c>
      <c r="V77" s="100">
        <v>11</v>
      </c>
      <c r="W77" s="86">
        <v>37.6</v>
      </c>
      <c r="X77" s="87">
        <v>0.81</v>
      </c>
      <c r="Y77" s="92"/>
      <c r="Z77" s="89"/>
      <c r="AA77" s="134"/>
      <c r="AB77" s="84" t="s">
        <v>178</v>
      </c>
      <c r="AC77" s="100">
        <v>11</v>
      </c>
      <c r="AD77" s="86">
        <v>39.6</v>
      </c>
      <c r="AE77" s="87">
        <v>0.75</v>
      </c>
      <c r="AF77" s="92"/>
      <c r="AG77" s="89"/>
      <c r="AH77" s="134"/>
      <c r="AI77" s="135">
        <v>385</v>
      </c>
      <c r="AJ77" s="136">
        <f>SUM(AD77+W77+P77+H77)</f>
        <v>137.5</v>
      </c>
      <c r="AK77" s="137"/>
      <c r="AL77" s="138"/>
      <c r="AM77" s="137"/>
      <c r="AN77" s="137"/>
      <c r="AO77" s="137"/>
      <c r="AP77" s="139"/>
      <c r="AQ77" s="140"/>
    </row>
    <row r="78" spans="1:43" ht="24.95" customHeight="1">
      <c r="A78" s="61" t="s">
        <v>174</v>
      </c>
      <c r="C78" s="261"/>
      <c r="D78" s="224" t="s">
        <v>179</v>
      </c>
      <c r="E78" s="7"/>
      <c r="F78" s="84">
        <v>81</v>
      </c>
      <c r="G78" s="100">
        <v>8</v>
      </c>
      <c r="H78" s="86">
        <v>16.2</v>
      </c>
      <c r="I78" s="87">
        <v>0.89</v>
      </c>
      <c r="J78" s="84"/>
      <c r="K78" s="89"/>
      <c r="L78" s="90"/>
      <c r="M78" s="134"/>
      <c r="N78" s="84" t="s">
        <v>91</v>
      </c>
      <c r="O78" s="100">
        <v>9</v>
      </c>
      <c r="P78" s="86">
        <v>23.2</v>
      </c>
      <c r="Q78" s="87">
        <v>0.95</v>
      </c>
      <c r="R78" s="92"/>
      <c r="S78" s="89"/>
      <c r="T78" s="134"/>
      <c r="U78" s="84" t="s">
        <v>180</v>
      </c>
      <c r="V78" s="100">
        <v>10</v>
      </c>
      <c r="W78" s="86">
        <v>27.2</v>
      </c>
      <c r="X78" s="87">
        <v>0.8</v>
      </c>
      <c r="Y78" s="92"/>
      <c r="Z78" s="89"/>
      <c r="AA78" s="134"/>
      <c r="AB78" s="84" t="s">
        <v>181</v>
      </c>
      <c r="AC78" s="100">
        <v>10</v>
      </c>
      <c r="AD78" s="86">
        <v>32.555</v>
      </c>
      <c r="AE78" s="87">
        <v>0.82</v>
      </c>
      <c r="AF78" s="92"/>
      <c r="AG78" s="89"/>
      <c r="AH78" s="134"/>
      <c r="AI78" s="143">
        <v>223</v>
      </c>
      <c r="AJ78" s="136">
        <f>SUM(AD78+W78+P78+H78)</f>
        <v>99.155000000000001</v>
      </c>
      <c r="AK78" s="95"/>
      <c r="AL78" s="96"/>
      <c r="AM78" s="95"/>
      <c r="AN78" s="95"/>
      <c r="AO78" s="95"/>
      <c r="AP78" s="98"/>
      <c r="AQ78" s="99"/>
    </row>
    <row r="79" spans="1:43" ht="24.95" customHeight="1">
      <c r="C79" s="261"/>
      <c r="D79" s="224" t="s">
        <v>182</v>
      </c>
      <c r="E79" s="7"/>
      <c r="F79" s="84">
        <v>0</v>
      </c>
      <c r="G79" s="100"/>
      <c r="H79" s="86"/>
      <c r="I79" s="87"/>
      <c r="J79" s="84"/>
      <c r="K79" s="89"/>
      <c r="L79" s="90"/>
      <c r="M79" s="134"/>
      <c r="N79" s="84">
        <v>0</v>
      </c>
      <c r="O79" s="100"/>
      <c r="P79" s="86"/>
      <c r="Q79" s="87"/>
      <c r="R79" s="92"/>
      <c r="S79" s="89"/>
      <c r="T79" s="134"/>
      <c r="U79" s="84">
        <v>0</v>
      </c>
      <c r="V79" s="100"/>
      <c r="W79" s="86"/>
      <c r="X79" s="87"/>
      <c r="Y79" s="92"/>
      <c r="Z79" s="89"/>
      <c r="AA79" s="134"/>
      <c r="AB79" s="84">
        <v>0</v>
      </c>
      <c r="AC79" s="100"/>
      <c r="AD79" s="86"/>
      <c r="AE79" s="87"/>
      <c r="AF79" s="92"/>
      <c r="AG79" s="89"/>
      <c r="AH79" s="134"/>
      <c r="AI79" s="143"/>
      <c r="AJ79" s="94"/>
      <c r="AK79" s="95"/>
      <c r="AL79" s="144"/>
      <c r="AM79" s="145"/>
      <c r="AN79" s="145"/>
      <c r="AO79" s="145"/>
      <c r="AP79" s="98"/>
      <c r="AQ79" s="99"/>
    </row>
    <row r="80" spans="1:43" ht="24.95" customHeight="1">
      <c r="A80" s="61" t="s">
        <v>183</v>
      </c>
      <c r="C80" s="261"/>
      <c r="D80" s="224" t="s">
        <v>184</v>
      </c>
      <c r="E80" s="7"/>
      <c r="F80" s="84">
        <v>122</v>
      </c>
      <c r="G80" s="100">
        <v>17</v>
      </c>
      <c r="H80" s="86">
        <v>13.44</v>
      </c>
      <c r="I80" s="87">
        <v>0.88</v>
      </c>
      <c r="J80" s="84"/>
      <c r="K80" s="89"/>
      <c r="L80" s="90"/>
      <c r="M80" s="134"/>
      <c r="N80" s="84" t="s">
        <v>185</v>
      </c>
      <c r="O80" s="100">
        <v>19</v>
      </c>
      <c r="P80" s="86">
        <v>20.443999999999999</v>
      </c>
      <c r="Q80" s="87">
        <v>0.89</v>
      </c>
      <c r="R80" s="92"/>
      <c r="S80" s="89"/>
      <c r="T80" s="134"/>
      <c r="U80" s="84" t="s">
        <v>186</v>
      </c>
      <c r="V80" s="100">
        <v>21</v>
      </c>
      <c r="W80" s="86">
        <v>22.332999999999998</v>
      </c>
      <c r="X80" s="87">
        <v>0.93</v>
      </c>
      <c r="Y80" s="92"/>
      <c r="Z80" s="89"/>
      <c r="AA80" s="134"/>
      <c r="AB80" s="84" t="s">
        <v>187</v>
      </c>
      <c r="AC80" s="100">
        <v>15</v>
      </c>
      <c r="AD80" s="86">
        <v>16.666</v>
      </c>
      <c r="AE80" s="87">
        <v>0.89</v>
      </c>
      <c r="AF80" s="92"/>
      <c r="AG80" s="89"/>
      <c r="AH80" s="134"/>
      <c r="AI80" s="143">
        <v>560</v>
      </c>
      <c r="AJ80" s="94">
        <f>SUM(AD80+W80+P80+H80)</f>
        <v>72.882999999999996</v>
      </c>
      <c r="AK80" s="95"/>
      <c r="AL80" s="96"/>
      <c r="AM80" s="95"/>
      <c r="AN80" s="95"/>
      <c r="AO80" s="95"/>
      <c r="AP80" s="98"/>
      <c r="AQ80" s="99"/>
    </row>
    <row r="81" spans="1:43" ht="24.95" customHeight="1">
      <c r="A81" s="61" t="s">
        <v>183</v>
      </c>
      <c r="C81" s="261"/>
      <c r="D81" s="224" t="s">
        <v>188</v>
      </c>
      <c r="E81" s="7"/>
      <c r="F81" s="84">
        <v>379</v>
      </c>
      <c r="G81" s="100">
        <v>11</v>
      </c>
      <c r="H81" s="86">
        <v>41.665999999999997</v>
      </c>
      <c r="I81" s="87">
        <v>0.89</v>
      </c>
      <c r="J81" s="84"/>
      <c r="K81" s="89"/>
      <c r="L81" s="90"/>
      <c r="M81" s="134"/>
      <c r="N81" s="84" t="s">
        <v>189</v>
      </c>
      <c r="O81" s="100">
        <v>16</v>
      </c>
      <c r="P81" s="86">
        <v>58.777000000000001</v>
      </c>
      <c r="Q81" s="87">
        <v>0.86</v>
      </c>
      <c r="R81" s="92"/>
      <c r="S81" s="89"/>
      <c r="T81" s="134"/>
      <c r="U81" s="84" t="s">
        <v>190</v>
      </c>
      <c r="V81" s="100">
        <v>17</v>
      </c>
      <c r="W81" s="86">
        <v>64</v>
      </c>
      <c r="X81" s="87">
        <v>0.9</v>
      </c>
      <c r="Y81" s="92"/>
      <c r="Z81" s="89"/>
      <c r="AA81" s="134"/>
      <c r="AB81" s="84" t="s">
        <v>191</v>
      </c>
      <c r="AC81" s="100">
        <v>14</v>
      </c>
      <c r="AD81" s="86">
        <v>53.777000000000001</v>
      </c>
      <c r="AE81" s="87">
        <v>0.91</v>
      </c>
      <c r="AF81" s="92"/>
      <c r="AG81" s="89"/>
      <c r="AH81" s="134"/>
      <c r="AI81" s="143">
        <v>1471</v>
      </c>
      <c r="AJ81" s="94">
        <f>SUM(AD81+W81+P81+H81)</f>
        <v>218.22</v>
      </c>
      <c r="AK81" s="95"/>
      <c r="AL81" s="96"/>
      <c r="AM81" s="95"/>
      <c r="AN81" s="95"/>
      <c r="AO81" s="95"/>
      <c r="AP81" s="98"/>
      <c r="AQ81" s="99"/>
    </row>
    <row r="82" spans="1:43" s="73" customFormat="1" ht="24.95" customHeight="1">
      <c r="A82" s="70"/>
      <c r="B82" s="71"/>
      <c r="C82" s="261"/>
      <c r="D82" s="225" t="s">
        <v>36</v>
      </c>
      <c r="E82" s="72"/>
      <c r="F82" s="102">
        <f>SUM(F77:F81)</f>
        <v>689</v>
      </c>
      <c r="G82" s="102"/>
      <c r="H82" s="103">
        <f>SUM(H77:H81)</f>
        <v>93.405999999999992</v>
      </c>
      <c r="I82" s="164"/>
      <c r="J82" s="104"/>
      <c r="K82" s="165"/>
      <c r="L82" s="166"/>
      <c r="M82" s="149"/>
      <c r="N82" s="102">
        <f>SUM(N77+N78+N79+N80+N81)</f>
        <v>1025</v>
      </c>
      <c r="O82" s="102"/>
      <c r="P82" s="103">
        <f>SUM(P77:P81)</f>
        <v>140.62100000000001</v>
      </c>
      <c r="Q82" s="164"/>
      <c r="R82" s="146"/>
      <c r="S82" s="165"/>
      <c r="T82" s="149"/>
      <c r="U82" s="102">
        <f>SUM(U77+U78+U79+U80+U81)</f>
        <v>1148</v>
      </c>
      <c r="V82" s="102"/>
      <c r="W82" s="103">
        <f>SUM(W77:W81)</f>
        <v>151.13299999999998</v>
      </c>
      <c r="X82" s="164"/>
      <c r="Y82" s="146"/>
      <c r="Z82" s="165"/>
      <c r="AA82" s="149"/>
      <c r="AB82" s="102">
        <f>SUM(AB77+AB78+AB79+AB80+AB81)</f>
        <v>1004</v>
      </c>
      <c r="AC82" s="102"/>
      <c r="AD82" s="103">
        <f>SUM(AD77:AD81)</f>
        <v>142.59800000000001</v>
      </c>
      <c r="AE82" s="164"/>
      <c r="AF82" s="146"/>
      <c r="AG82" s="165"/>
      <c r="AH82" s="149"/>
      <c r="AI82" s="150">
        <f>SUM(AI77:AI81)</f>
        <v>2639</v>
      </c>
      <c r="AJ82" s="109">
        <f>SUM(AJ77:AJ81)</f>
        <v>527.75800000000004</v>
      </c>
      <c r="AK82" s="151"/>
      <c r="AL82" s="111"/>
      <c r="AM82" s="152"/>
      <c r="AN82" s="152"/>
      <c r="AO82" s="152"/>
      <c r="AP82" s="153"/>
      <c r="AQ82" s="154"/>
    </row>
    <row r="83" spans="1:43" ht="24.95" customHeight="1">
      <c r="C83" s="261"/>
      <c r="D83" s="226"/>
      <c r="E83" s="10"/>
      <c r="F83" s="113"/>
      <c r="G83" s="114"/>
      <c r="H83" s="115"/>
      <c r="I83" s="116"/>
      <c r="J83" s="113"/>
      <c r="K83" s="117"/>
      <c r="L83" s="155"/>
      <c r="M83" s="156"/>
      <c r="N83" s="113"/>
      <c r="O83" s="114"/>
      <c r="P83" s="115"/>
      <c r="Q83" s="116"/>
      <c r="R83" s="116"/>
      <c r="S83" s="117"/>
      <c r="T83" s="156"/>
      <c r="U83" s="113"/>
      <c r="V83" s="114"/>
      <c r="W83" s="115"/>
      <c r="X83" s="116"/>
      <c r="Y83" s="116"/>
      <c r="Z83" s="117"/>
      <c r="AA83" s="156"/>
      <c r="AB83" s="113"/>
      <c r="AC83" s="114"/>
      <c r="AD83" s="115"/>
      <c r="AE83" s="116"/>
      <c r="AF83" s="116"/>
      <c r="AG83" s="117"/>
      <c r="AH83" s="156"/>
      <c r="AI83" s="157"/>
      <c r="AJ83" s="158"/>
      <c r="AK83" s="159"/>
      <c r="AL83" s="160"/>
      <c r="AM83" s="159"/>
      <c r="AN83" s="159"/>
      <c r="AO83" s="159"/>
      <c r="AP83" s="161"/>
      <c r="AQ83" s="162"/>
    </row>
    <row r="84" spans="1:43" ht="27" customHeight="1" thickBot="1">
      <c r="C84" s="261"/>
      <c r="D84" s="259" t="s">
        <v>319</v>
      </c>
      <c r="E84" s="36"/>
      <c r="F84" s="123"/>
      <c r="G84" s="123"/>
      <c r="H84" s="124"/>
      <c r="I84" s="125"/>
      <c r="J84" s="123"/>
      <c r="K84" s="124"/>
      <c r="L84" s="126"/>
      <c r="M84" s="91"/>
      <c r="N84" s="123"/>
      <c r="O84" s="123"/>
      <c r="P84" s="124"/>
      <c r="Q84" s="125"/>
      <c r="R84" s="125"/>
      <c r="S84" s="124"/>
      <c r="T84" s="91"/>
      <c r="U84" s="123"/>
      <c r="V84" s="123"/>
      <c r="W84" s="124"/>
      <c r="X84" s="125"/>
      <c r="Y84" s="125"/>
      <c r="Z84" s="124"/>
      <c r="AA84" s="91"/>
      <c r="AB84" s="123"/>
      <c r="AC84" s="123"/>
      <c r="AD84" s="124"/>
      <c r="AE84" s="125"/>
      <c r="AF84" s="125"/>
      <c r="AG84" s="124"/>
      <c r="AH84" s="91"/>
      <c r="AI84" s="127"/>
      <c r="AJ84" s="128"/>
      <c r="AK84" s="129"/>
      <c r="AL84" s="129"/>
      <c r="AM84" s="130"/>
      <c r="AN84" s="130"/>
      <c r="AO84" s="130"/>
      <c r="AP84" s="131"/>
      <c r="AQ84" s="249"/>
    </row>
    <row r="85" spans="1:43" ht="24.95" customHeight="1">
      <c r="A85" s="61" t="s">
        <v>134</v>
      </c>
      <c r="C85" s="261"/>
      <c r="D85" s="224" t="s">
        <v>192</v>
      </c>
      <c r="E85" s="7"/>
      <c r="F85" s="84">
        <v>75</v>
      </c>
      <c r="G85" s="100">
        <v>13</v>
      </c>
      <c r="H85" s="86">
        <v>8.3330000000000002</v>
      </c>
      <c r="I85" s="87">
        <v>0.92</v>
      </c>
      <c r="J85" s="84"/>
      <c r="K85" s="89"/>
      <c r="L85" s="163"/>
      <c r="M85" s="134"/>
      <c r="N85" s="186">
        <v>108</v>
      </c>
      <c r="O85" s="100">
        <v>13</v>
      </c>
      <c r="P85" s="86">
        <v>11.778</v>
      </c>
      <c r="Q85" s="87">
        <v>0.85</v>
      </c>
      <c r="R85" s="92"/>
      <c r="S85" s="89"/>
      <c r="T85" s="134"/>
      <c r="U85" s="186">
        <v>148</v>
      </c>
      <c r="V85" s="100">
        <v>17</v>
      </c>
      <c r="W85" s="86">
        <v>17.111000000000001</v>
      </c>
      <c r="X85" s="87">
        <v>0.92</v>
      </c>
      <c r="Y85" s="92"/>
      <c r="Z85" s="89"/>
      <c r="AA85" s="134"/>
      <c r="AB85" s="186">
        <v>137</v>
      </c>
      <c r="AC85" s="100">
        <v>16</v>
      </c>
      <c r="AD85" s="86">
        <v>15.444000000000001</v>
      </c>
      <c r="AE85" s="87">
        <v>0.93</v>
      </c>
      <c r="AF85" s="92"/>
      <c r="AG85" s="89"/>
      <c r="AH85" s="134"/>
      <c r="AI85" s="135">
        <v>384</v>
      </c>
      <c r="AJ85" s="136">
        <f>SUM(AD85+W85+P85+H85)</f>
        <v>52.665999999999997</v>
      </c>
      <c r="AK85" s="137" t="s">
        <v>37</v>
      </c>
      <c r="AL85" s="138"/>
      <c r="AM85" s="137"/>
      <c r="AN85" s="137"/>
      <c r="AO85" s="137"/>
      <c r="AP85" s="139"/>
      <c r="AQ85" s="140"/>
    </row>
    <row r="86" spans="1:43" ht="24.95" customHeight="1">
      <c r="A86" s="61" t="s">
        <v>134</v>
      </c>
      <c r="C86" s="261"/>
      <c r="D86" s="224" t="s">
        <v>193</v>
      </c>
      <c r="E86" s="7"/>
      <c r="F86" s="84">
        <v>27</v>
      </c>
      <c r="G86" s="100">
        <v>14</v>
      </c>
      <c r="H86" s="86">
        <v>3</v>
      </c>
      <c r="I86" s="87">
        <v>1</v>
      </c>
      <c r="J86" s="84"/>
      <c r="K86" s="89"/>
      <c r="L86" s="90"/>
      <c r="M86" s="134"/>
      <c r="N86" s="186">
        <v>48</v>
      </c>
      <c r="O86" s="100">
        <v>16</v>
      </c>
      <c r="P86" s="86">
        <v>5</v>
      </c>
      <c r="Q86" s="87">
        <v>0.87</v>
      </c>
      <c r="R86" s="92"/>
      <c r="S86" s="89"/>
      <c r="T86" s="134"/>
      <c r="U86" s="186">
        <v>51</v>
      </c>
      <c r="V86" s="100">
        <v>17</v>
      </c>
      <c r="W86" s="86">
        <v>5.6669999999999998</v>
      </c>
      <c r="X86" s="87">
        <v>0.9</v>
      </c>
      <c r="Y86" s="92"/>
      <c r="Z86" s="89"/>
      <c r="AA86" s="134"/>
      <c r="AB86" s="186">
        <v>47</v>
      </c>
      <c r="AC86" s="100">
        <v>16</v>
      </c>
      <c r="AD86" s="86">
        <v>5</v>
      </c>
      <c r="AE86" s="87">
        <v>0.89</v>
      </c>
      <c r="AF86" s="92"/>
      <c r="AG86" s="89"/>
      <c r="AH86" s="134"/>
      <c r="AI86" s="143">
        <v>151</v>
      </c>
      <c r="AJ86" s="136">
        <f t="shared" ref="AJ86:AJ94" si="28">SUM(AD86+W86+P86+H86)</f>
        <v>18.667000000000002</v>
      </c>
      <c r="AK86" s="95"/>
      <c r="AL86" s="96"/>
      <c r="AM86" s="95"/>
      <c r="AN86" s="95"/>
      <c r="AO86" s="95"/>
      <c r="AP86" s="98"/>
      <c r="AQ86" s="99"/>
    </row>
    <row r="87" spans="1:43" ht="24.95" customHeight="1">
      <c r="A87" s="61" t="s">
        <v>134</v>
      </c>
      <c r="C87" s="261"/>
      <c r="D87" s="224" t="s">
        <v>194</v>
      </c>
      <c r="E87" s="7"/>
      <c r="F87" s="84">
        <v>158</v>
      </c>
      <c r="G87" s="100">
        <v>18</v>
      </c>
      <c r="H87" s="86">
        <v>17.556000000000001</v>
      </c>
      <c r="I87" s="87">
        <v>0.92</v>
      </c>
      <c r="J87" s="84"/>
      <c r="K87" s="89"/>
      <c r="L87" s="90"/>
      <c r="M87" s="134"/>
      <c r="N87" s="186">
        <v>239</v>
      </c>
      <c r="O87" s="100">
        <v>18</v>
      </c>
      <c r="P87" s="86">
        <v>25.222000000000001</v>
      </c>
      <c r="Q87" s="87">
        <v>0.88</v>
      </c>
      <c r="R87" s="92"/>
      <c r="S87" s="89"/>
      <c r="T87" s="134"/>
      <c r="U87" s="84">
        <v>283</v>
      </c>
      <c r="V87" s="100">
        <v>19</v>
      </c>
      <c r="W87" s="86">
        <v>30.1</v>
      </c>
      <c r="X87" s="87">
        <v>0.95</v>
      </c>
      <c r="Y87" s="92"/>
      <c r="Z87" s="89"/>
      <c r="AA87" s="134"/>
      <c r="AB87" s="186">
        <v>242</v>
      </c>
      <c r="AC87" s="100">
        <v>19</v>
      </c>
      <c r="AD87" s="86">
        <v>25.443999999999999</v>
      </c>
      <c r="AE87" s="87">
        <v>0.94</v>
      </c>
      <c r="AF87" s="92"/>
      <c r="AG87" s="89"/>
      <c r="AH87" s="134"/>
      <c r="AI87" s="143">
        <v>820</v>
      </c>
      <c r="AJ87" s="136">
        <f t="shared" si="28"/>
        <v>98.321999999999989</v>
      </c>
      <c r="AK87" s="95"/>
      <c r="AL87" s="144"/>
      <c r="AM87" s="145"/>
      <c r="AN87" s="145"/>
      <c r="AO87" s="145"/>
      <c r="AP87" s="98"/>
      <c r="AQ87" s="99"/>
    </row>
    <row r="88" spans="1:43" ht="24.95" customHeight="1">
      <c r="A88" s="61" t="s">
        <v>134</v>
      </c>
      <c r="C88" s="261"/>
      <c r="D88" s="224" t="s">
        <v>195</v>
      </c>
      <c r="E88" s="7"/>
      <c r="F88" s="84">
        <v>0</v>
      </c>
      <c r="G88" s="100">
        <v>0</v>
      </c>
      <c r="H88" s="86">
        <v>0</v>
      </c>
      <c r="I88" s="87">
        <v>0</v>
      </c>
      <c r="J88" s="84"/>
      <c r="K88" s="89"/>
      <c r="L88" s="90"/>
      <c r="M88" s="134"/>
      <c r="N88" s="186">
        <v>4</v>
      </c>
      <c r="O88" s="100">
        <v>4</v>
      </c>
      <c r="P88" s="86">
        <v>0.44400000000000001</v>
      </c>
      <c r="Q88" s="87">
        <v>1</v>
      </c>
      <c r="R88" s="92"/>
      <c r="S88" s="89"/>
      <c r="T88" s="134"/>
      <c r="U88" s="84">
        <v>21</v>
      </c>
      <c r="V88" s="100">
        <v>10</v>
      </c>
      <c r="W88" s="86">
        <v>2</v>
      </c>
      <c r="X88" s="87">
        <v>0.8</v>
      </c>
      <c r="Y88" s="92"/>
      <c r="Z88" s="89"/>
      <c r="AA88" s="134"/>
      <c r="AB88" s="186">
        <v>0</v>
      </c>
      <c r="AC88" s="100">
        <v>0</v>
      </c>
      <c r="AD88" s="86">
        <v>0</v>
      </c>
      <c r="AE88" s="87">
        <v>0</v>
      </c>
      <c r="AF88" s="92"/>
      <c r="AG88" s="89"/>
      <c r="AH88" s="134"/>
      <c r="AI88" s="143">
        <v>25</v>
      </c>
      <c r="AJ88" s="136">
        <f t="shared" si="28"/>
        <v>2.444</v>
      </c>
      <c r="AK88" s="95"/>
      <c r="AL88" s="96"/>
      <c r="AM88" s="95"/>
      <c r="AN88" s="95"/>
      <c r="AO88" s="95"/>
      <c r="AP88" s="98"/>
      <c r="AQ88" s="99"/>
    </row>
    <row r="89" spans="1:43" ht="24.95" customHeight="1">
      <c r="A89" s="61" t="s">
        <v>134</v>
      </c>
      <c r="C89" s="261"/>
      <c r="D89" s="224" t="s">
        <v>196</v>
      </c>
      <c r="E89" s="7"/>
      <c r="F89" s="84">
        <v>170</v>
      </c>
      <c r="G89" s="100">
        <v>28</v>
      </c>
      <c r="H89" s="86">
        <v>18.777999999999999</v>
      </c>
      <c r="I89" s="87">
        <v>0.91</v>
      </c>
      <c r="J89" s="84"/>
      <c r="K89" s="89"/>
      <c r="L89" s="90"/>
      <c r="M89" s="134"/>
      <c r="N89" s="186">
        <v>253</v>
      </c>
      <c r="O89" s="100">
        <v>23</v>
      </c>
      <c r="P89" s="86">
        <v>23.111000000000001</v>
      </c>
      <c r="Q89" s="87">
        <v>0.85</v>
      </c>
      <c r="R89" s="92"/>
      <c r="S89" s="89"/>
      <c r="T89" s="134"/>
      <c r="U89" s="186">
        <v>273</v>
      </c>
      <c r="V89" s="100">
        <v>21</v>
      </c>
      <c r="W89" s="86">
        <v>26.667000000000002</v>
      </c>
      <c r="X89" s="87">
        <v>0.93</v>
      </c>
      <c r="Y89" s="92"/>
      <c r="Z89" s="89"/>
      <c r="AA89" s="134"/>
      <c r="AB89" s="186">
        <v>239</v>
      </c>
      <c r="AC89" s="100">
        <v>16</v>
      </c>
      <c r="AD89" s="86">
        <v>24.443999999999999</v>
      </c>
      <c r="AE89" s="87">
        <v>0.93</v>
      </c>
      <c r="AF89" s="92"/>
      <c r="AG89" s="89"/>
      <c r="AH89" s="134"/>
      <c r="AI89" s="143">
        <v>873</v>
      </c>
      <c r="AJ89" s="136">
        <f t="shared" si="28"/>
        <v>93</v>
      </c>
      <c r="AK89" s="95"/>
      <c r="AL89" s="96"/>
      <c r="AM89" s="95"/>
      <c r="AN89" s="95"/>
      <c r="AO89" s="95"/>
      <c r="AP89" s="98"/>
      <c r="AQ89" s="99"/>
    </row>
    <row r="90" spans="1:43" ht="24.95" customHeight="1">
      <c r="A90" s="61" t="s">
        <v>134</v>
      </c>
      <c r="C90" s="261"/>
      <c r="D90" s="224" t="s">
        <v>197</v>
      </c>
      <c r="E90" s="7"/>
      <c r="F90" s="84">
        <v>75</v>
      </c>
      <c r="G90" s="100">
        <v>19</v>
      </c>
      <c r="H90" s="86">
        <v>8.1110000000000007</v>
      </c>
      <c r="I90" s="87">
        <v>0.88</v>
      </c>
      <c r="J90" s="84"/>
      <c r="K90" s="89"/>
      <c r="L90" s="90"/>
      <c r="M90" s="134"/>
      <c r="N90" s="186">
        <v>96</v>
      </c>
      <c r="O90" s="100">
        <v>21</v>
      </c>
      <c r="P90" s="86">
        <v>9.7780000000000005</v>
      </c>
      <c r="Q90" s="87">
        <v>0.85</v>
      </c>
      <c r="R90" s="92"/>
      <c r="S90" s="89"/>
      <c r="T90" s="134"/>
      <c r="U90" s="186">
        <v>109</v>
      </c>
      <c r="V90" s="100">
        <v>23</v>
      </c>
      <c r="W90" s="86">
        <v>11.555999999999999</v>
      </c>
      <c r="X90" s="87">
        <v>0.82</v>
      </c>
      <c r="Y90" s="92"/>
      <c r="Z90" s="89"/>
      <c r="AA90" s="134"/>
      <c r="AB90" s="186">
        <v>99</v>
      </c>
      <c r="AC90" s="100">
        <v>23</v>
      </c>
      <c r="AD90" s="86">
        <v>10</v>
      </c>
      <c r="AE90" s="87">
        <v>0.83</v>
      </c>
      <c r="AF90" s="92"/>
      <c r="AG90" s="89"/>
      <c r="AH90" s="134"/>
      <c r="AI90" s="143">
        <v>365</v>
      </c>
      <c r="AJ90" s="136">
        <f t="shared" si="28"/>
        <v>39.444999999999993</v>
      </c>
      <c r="AK90" s="95"/>
      <c r="AL90" s="96"/>
      <c r="AM90" s="95"/>
      <c r="AN90" s="95"/>
      <c r="AO90" s="95"/>
      <c r="AP90" s="98"/>
      <c r="AQ90" s="99"/>
    </row>
    <row r="91" spans="1:43" ht="24.95" customHeight="1">
      <c r="A91" s="61" t="s">
        <v>134</v>
      </c>
      <c r="C91" s="261"/>
      <c r="D91" s="224" t="s">
        <v>198</v>
      </c>
      <c r="E91" s="7"/>
      <c r="F91" s="84">
        <v>190</v>
      </c>
      <c r="G91" s="100">
        <v>19</v>
      </c>
      <c r="H91" s="86">
        <v>20.998999999999999</v>
      </c>
      <c r="I91" s="87">
        <v>0.91</v>
      </c>
      <c r="J91" s="84"/>
      <c r="K91" s="89"/>
      <c r="L91" s="90"/>
      <c r="M91" s="134"/>
      <c r="N91" s="84">
        <v>323</v>
      </c>
      <c r="O91" s="100">
        <v>19</v>
      </c>
      <c r="P91" s="86">
        <v>32.710999999999999</v>
      </c>
      <c r="Q91" s="87">
        <v>0.91</v>
      </c>
      <c r="R91" s="92"/>
      <c r="S91" s="89"/>
      <c r="T91" s="134"/>
      <c r="U91" s="84">
        <v>307</v>
      </c>
      <c r="V91" s="100">
        <v>20</v>
      </c>
      <c r="W91" s="86">
        <v>32.822000000000003</v>
      </c>
      <c r="X91" s="87">
        <v>0.93</v>
      </c>
      <c r="Y91" s="92"/>
      <c r="Z91" s="89"/>
      <c r="AA91" s="134"/>
      <c r="AB91" s="84">
        <v>282</v>
      </c>
      <c r="AC91" s="100">
        <v>19</v>
      </c>
      <c r="AD91" s="86">
        <v>32.152000000000001</v>
      </c>
      <c r="AE91" s="87">
        <v>0.93</v>
      </c>
      <c r="AF91" s="92"/>
      <c r="AG91" s="89"/>
      <c r="AH91" s="134"/>
      <c r="AI91" s="143">
        <v>947</v>
      </c>
      <c r="AJ91" s="136">
        <f t="shared" si="28"/>
        <v>118.684</v>
      </c>
      <c r="AK91" s="95"/>
      <c r="AL91" s="96"/>
      <c r="AM91" s="95"/>
      <c r="AN91" s="95"/>
      <c r="AO91" s="95"/>
      <c r="AP91" s="98"/>
      <c r="AQ91" s="99"/>
    </row>
    <row r="92" spans="1:43" ht="24.95" customHeight="1">
      <c r="A92" s="61" t="s">
        <v>134</v>
      </c>
      <c r="C92" s="261"/>
      <c r="D92" s="224" t="s">
        <v>199</v>
      </c>
      <c r="E92" s="7"/>
      <c r="F92" s="84">
        <v>84</v>
      </c>
      <c r="G92" s="100">
        <v>21</v>
      </c>
      <c r="H92" s="86">
        <v>9.2219999999999995</v>
      </c>
      <c r="I92" s="87">
        <v>0.85</v>
      </c>
      <c r="J92" s="84"/>
      <c r="K92" s="89"/>
      <c r="L92" s="90"/>
      <c r="M92" s="134"/>
      <c r="N92" s="186">
        <v>127</v>
      </c>
      <c r="O92" s="100">
        <v>32</v>
      </c>
      <c r="P92" s="86">
        <v>13.333</v>
      </c>
      <c r="Q92" s="87">
        <v>0.95</v>
      </c>
      <c r="R92" s="92"/>
      <c r="S92" s="89"/>
      <c r="T92" s="134"/>
      <c r="U92" s="186">
        <v>137</v>
      </c>
      <c r="V92" s="100">
        <v>27</v>
      </c>
      <c r="W92" s="86">
        <v>14.333</v>
      </c>
      <c r="X92" s="87">
        <v>0.96</v>
      </c>
      <c r="Y92" s="92"/>
      <c r="Z92" s="89"/>
      <c r="AA92" s="134"/>
      <c r="AB92" s="186">
        <v>115</v>
      </c>
      <c r="AC92" s="100">
        <v>29</v>
      </c>
      <c r="AD92" s="86">
        <v>10.888999999999999</v>
      </c>
      <c r="AE92" s="87">
        <v>0.95</v>
      </c>
      <c r="AF92" s="92"/>
      <c r="AG92" s="89"/>
      <c r="AH92" s="134"/>
      <c r="AI92" s="143">
        <v>451</v>
      </c>
      <c r="AJ92" s="136">
        <f t="shared" si="28"/>
        <v>47.777000000000001</v>
      </c>
      <c r="AK92" s="95"/>
      <c r="AL92" s="96"/>
      <c r="AM92" s="95"/>
      <c r="AN92" s="95"/>
      <c r="AO92" s="95"/>
      <c r="AP92" s="98"/>
      <c r="AQ92" s="99"/>
    </row>
    <row r="93" spans="1:43" ht="24.95" customHeight="1">
      <c r="A93" s="61" t="s">
        <v>134</v>
      </c>
      <c r="C93" s="261"/>
      <c r="D93" s="224" t="s">
        <v>200</v>
      </c>
      <c r="E93" s="7"/>
      <c r="F93" s="84">
        <v>23</v>
      </c>
      <c r="G93" s="100">
        <v>9</v>
      </c>
      <c r="H93" s="86">
        <v>2.2210000000000001</v>
      </c>
      <c r="I93" s="87">
        <v>0.94</v>
      </c>
      <c r="J93" s="84"/>
      <c r="K93" s="89"/>
      <c r="L93" s="90"/>
      <c r="M93" s="134"/>
      <c r="N93" s="186">
        <v>29</v>
      </c>
      <c r="O93" s="100">
        <v>15</v>
      </c>
      <c r="P93" s="86">
        <v>3</v>
      </c>
      <c r="Q93" s="87">
        <v>0.86</v>
      </c>
      <c r="R93" s="92"/>
      <c r="S93" s="89"/>
      <c r="T93" s="134"/>
      <c r="U93" s="84">
        <v>38</v>
      </c>
      <c r="V93" s="100">
        <v>15</v>
      </c>
      <c r="W93" s="86">
        <v>3.2109999999999999</v>
      </c>
      <c r="X93" s="87">
        <v>0.83</v>
      </c>
      <c r="Y93" s="92"/>
      <c r="Z93" s="89"/>
      <c r="AA93" s="134"/>
      <c r="AB93" s="186">
        <v>16</v>
      </c>
      <c r="AC93" s="100">
        <v>8</v>
      </c>
      <c r="AD93" s="86">
        <v>1.556</v>
      </c>
      <c r="AE93" s="87">
        <v>0.56000000000000005</v>
      </c>
      <c r="AF93" s="92"/>
      <c r="AG93" s="89"/>
      <c r="AH93" s="134"/>
      <c r="AI93" s="143">
        <v>105</v>
      </c>
      <c r="AJ93" s="136">
        <f t="shared" si="28"/>
        <v>9.9879999999999995</v>
      </c>
      <c r="AK93" s="95"/>
      <c r="AL93" s="96"/>
      <c r="AM93" s="95"/>
      <c r="AN93" s="95"/>
      <c r="AO93" s="95"/>
      <c r="AP93" s="98"/>
      <c r="AQ93" s="99"/>
    </row>
    <row r="94" spans="1:43" ht="24.95" customHeight="1">
      <c r="C94" s="261"/>
      <c r="D94" s="224" t="s">
        <v>307</v>
      </c>
      <c r="E94" s="7"/>
      <c r="F94" s="187">
        <v>131</v>
      </c>
      <c r="G94" s="100">
        <v>16</v>
      </c>
      <c r="H94" s="188">
        <v>5.78</v>
      </c>
      <c r="I94" s="189"/>
      <c r="J94" s="84"/>
      <c r="K94" s="89"/>
      <c r="L94" s="90"/>
      <c r="M94" s="134"/>
      <c r="N94" s="190">
        <v>233</v>
      </c>
      <c r="O94" s="100">
        <v>17</v>
      </c>
      <c r="P94" s="188">
        <v>10.18</v>
      </c>
      <c r="Q94" s="189"/>
      <c r="R94" s="92"/>
      <c r="S94" s="89"/>
      <c r="T94" s="134"/>
      <c r="U94" s="187">
        <v>226</v>
      </c>
      <c r="V94" s="100">
        <v>17</v>
      </c>
      <c r="W94" s="188">
        <v>10</v>
      </c>
      <c r="X94" s="189"/>
      <c r="Y94" s="92"/>
      <c r="Z94" s="89"/>
      <c r="AA94" s="134"/>
      <c r="AB94" s="190">
        <v>164</v>
      </c>
      <c r="AC94" s="100">
        <v>14</v>
      </c>
      <c r="AD94" s="188">
        <v>7.29</v>
      </c>
      <c r="AE94" s="189"/>
      <c r="AF94" s="92"/>
      <c r="AG94" s="89"/>
      <c r="AH94" s="134"/>
      <c r="AI94" s="143">
        <v>727</v>
      </c>
      <c r="AJ94" s="136">
        <f t="shared" si="28"/>
        <v>33.25</v>
      </c>
      <c r="AK94" s="95"/>
      <c r="AL94" s="96"/>
      <c r="AM94" s="95"/>
      <c r="AN94" s="95"/>
      <c r="AO94" s="95"/>
      <c r="AP94" s="98"/>
      <c r="AQ94" s="99"/>
    </row>
    <row r="95" spans="1:43" s="73" customFormat="1" ht="24.95" customHeight="1">
      <c r="A95" s="70"/>
      <c r="B95" s="71"/>
      <c r="C95" s="261"/>
      <c r="D95" s="225" t="s">
        <v>36</v>
      </c>
      <c r="E95" s="72"/>
      <c r="F95" s="102">
        <f>SUM(F85:F94)</f>
        <v>933</v>
      </c>
      <c r="G95" s="102"/>
      <c r="H95" s="103">
        <f>SUM(H85:H94)</f>
        <v>94</v>
      </c>
      <c r="I95" s="164"/>
      <c r="J95" s="104"/>
      <c r="K95" s="165"/>
      <c r="L95" s="166"/>
      <c r="M95" s="149"/>
      <c r="N95" s="102">
        <f>SUM(N85:N94)</f>
        <v>1460</v>
      </c>
      <c r="O95" s="102"/>
      <c r="P95" s="103">
        <f>SUM(P85:P94)</f>
        <v>134.55700000000002</v>
      </c>
      <c r="Q95" s="164"/>
      <c r="R95" s="146"/>
      <c r="S95" s="165"/>
      <c r="T95" s="149"/>
      <c r="U95" s="102">
        <f>SUM(U85:U94)</f>
        <v>1593</v>
      </c>
      <c r="V95" s="102"/>
      <c r="W95" s="103">
        <f>SUM(W85:W94)</f>
        <v>153.46700000000001</v>
      </c>
      <c r="X95" s="164"/>
      <c r="Y95" s="146"/>
      <c r="Z95" s="165"/>
      <c r="AA95" s="149"/>
      <c r="AB95" s="102">
        <f>SUM(AB85:AB94)</f>
        <v>1341</v>
      </c>
      <c r="AC95" s="102"/>
      <c r="AD95" s="103">
        <f>SUM(AD85:AD94)</f>
        <v>132.21899999999999</v>
      </c>
      <c r="AE95" s="164"/>
      <c r="AF95" s="146"/>
      <c r="AG95" s="165"/>
      <c r="AH95" s="149"/>
      <c r="AI95" s="150">
        <f>SUM(AI85:AI94)</f>
        <v>4848</v>
      </c>
      <c r="AJ95" s="109">
        <f>SUM(AJ85:AJ94)</f>
        <v>514.24299999999994</v>
      </c>
      <c r="AK95" s="151"/>
      <c r="AL95" s="111"/>
      <c r="AM95" s="152"/>
      <c r="AN95" s="152"/>
      <c r="AO95" s="152"/>
      <c r="AP95" s="153"/>
      <c r="AQ95" s="154"/>
    </row>
    <row r="96" spans="1:43" ht="24.95" customHeight="1">
      <c r="C96" s="261"/>
      <c r="D96" s="226"/>
      <c r="E96" s="10"/>
      <c r="F96" s="113"/>
      <c r="G96" s="114"/>
      <c r="H96" s="115"/>
      <c r="I96" s="116"/>
      <c r="J96" s="113"/>
      <c r="K96" s="117"/>
      <c r="L96" s="155"/>
      <c r="M96" s="156"/>
      <c r="N96" s="113"/>
      <c r="O96" s="114"/>
      <c r="P96" s="115"/>
      <c r="Q96" s="116"/>
      <c r="R96" s="116"/>
      <c r="S96" s="117"/>
      <c r="T96" s="156"/>
      <c r="U96" s="113"/>
      <c r="V96" s="114"/>
      <c r="W96" s="115"/>
      <c r="X96" s="116"/>
      <c r="Y96" s="116"/>
      <c r="Z96" s="117"/>
      <c r="AA96" s="156"/>
      <c r="AB96" s="113"/>
      <c r="AC96" s="114"/>
      <c r="AD96" s="115"/>
      <c r="AE96" s="116"/>
      <c r="AF96" s="116"/>
      <c r="AG96" s="117"/>
      <c r="AH96" s="156"/>
      <c r="AI96" s="157"/>
      <c r="AJ96" s="158"/>
      <c r="AK96" s="159"/>
      <c r="AL96" s="160"/>
      <c r="AM96" s="159"/>
      <c r="AN96" s="159"/>
      <c r="AO96" s="159"/>
      <c r="AP96" s="161"/>
      <c r="AQ96" s="162"/>
    </row>
    <row r="97" spans="1:44" ht="33.75" customHeight="1" thickBot="1">
      <c r="C97" s="261"/>
      <c r="D97" s="222" t="s">
        <v>142</v>
      </c>
      <c r="E97" s="36"/>
      <c r="F97" s="123"/>
      <c r="G97" s="123"/>
      <c r="H97" s="124"/>
      <c r="I97" s="125"/>
      <c r="J97" s="123"/>
      <c r="K97" s="124"/>
      <c r="L97" s="126"/>
      <c r="M97" s="91"/>
      <c r="N97" s="123"/>
      <c r="O97" s="123"/>
      <c r="P97" s="124"/>
      <c r="Q97" s="125"/>
      <c r="R97" s="125"/>
      <c r="S97" s="124"/>
      <c r="T97" s="91"/>
      <c r="U97" s="123"/>
      <c r="V97" s="123"/>
      <c r="W97" s="124"/>
      <c r="X97" s="125"/>
      <c r="Y97" s="125"/>
      <c r="Z97" s="124"/>
      <c r="AA97" s="91"/>
      <c r="AB97" s="123"/>
      <c r="AC97" s="123"/>
      <c r="AD97" s="124"/>
      <c r="AE97" s="125"/>
      <c r="AF97" s="125"/>
      <c r="AG97" s="124"/>
      <c r="AH97" s="91"/>
      <c r="AI97" s="127"/>
      <c r="AJ97" s="128"/>
      <c r="AK97" s="129"/>
      <c r="AL97" s="129"/>
      <c r="AM97" s="130"/>
      <c r="AN97" s="130"/>
      <c r="AO97" s="130"/>
      <c r="AP97" s="131"/>
      <c r="AQ97" s="249"/>
    </row>
    <row r="98" spans="1:44" ht="24.95" customHeight="1">
      <c r="A98" s="61" t="s">
        <v>136</v>
      </c>
      <c r="B98" s="59">
        <v>1.5</v>
      </c>
      <c r="C98" s="261"/>
      <c r="D98" s="227" t="s">
        <v>142</v>
      </c>
      <c r="E98" s="7"/>
      <c r="F98" s="84">
        <v>118</v>
      </c>
      <c r="G98" s="100">
        <v>13</v>
      </c>
      <c r="H98" s="86">
        <v>9.3550000000000004</v>
      </c>
      <c r="I98" s="87">
        <v>0.82</v>
      </c>
      <c r="J98" s="88">
        <v>0.7</v>
      </c>
      <c r="K98" s="89">
        <f>SUM(H98/B98)</f>
        <v>6.2366666666666672</v>
      </c>
      <c r="L98" s="90"/>
      <c r="M98" s="134"/>
      <c r="N98" s="186">
        <v>178</v>
      </c>
      <c r="O98" s="100">
        <v>16</v>
      </c>
      <c r="P98" s="86">
        <v>14.132999999999999</v>
      </c>
      <c r="Q98" s="87">
        <v>0.87</v>
      </c>
      <c r="R98" s="92">
        <v>0.73</v>
      </c>
      <c r="S98" s="89">
        <f>SUM(P98/B98)</f>
        <v>9.4219999999999988</v>
      </c>
      <c r="T98" s="134"/>
      <c r="U98" s="186">
        <v>307</v>
      </c>
      <c r="V98" s="100">
        <v>13</v>
      </c>
      <c r="W98" s="86">
        <v>15.733000000000001</v>
      </c>
      <c r="X98" s="87">
        <v>0.93</v>
      </c>
      <c r="Y98" s="92">
        <v>0.44</v>
      </c>
      <c r="Z98" s="89">
        <f>SUM(W98/B98)</f>
        <v>10.488666666666667</v>
      </c>
      <c r="AA98" s="134"/>
      <c r="AB98" s="186">
        <v>306</v>
      </c>
      <c r="AC98" s="100">
        <v>11</v>
      </c>
      <c r="AD98" s="86">
        <v>12.332000000000001</v>
      </c>
      <c r="AE98" s="87">
        <v>0.97</v>
      </c>
      <c r="AF98" s="92">
        <v>0.23</v>
      </c>
      <c r="AG98" s="89">
        <f>SUM(AD98/B98)</f>
        <v>8.2213333333333338</v>
      </c>
      <c r="AH98" s="134"/>
      <c r="AI98" s="143">
        <v>502</v>
      </c>
      <c r="AJ98" s="94">
        <v>51.418999999999997</v>
      </c>
      <c r="AK98" s="145">
        <v>0.4</v>
      </c>
      <c r="AL98" s="144">
        <v>3</v>
      </c>
      <c r="AM98" s="95"/>
      <c r="AN98" s="95"/>
      <c r="AO98" s="95"/>
      <c r="AP98" s="98"/>
      <c r="AQ98" s="99"/>
    </row>
    <row r="99" spans="1:44" s="73" customFormat="1" ht="24.95" customHeight="1">
      <c r="A99" s="70"/>
      <c r="B99" s="71"/>
      <c r="C99" s="261"/>
      <c r="D99" s="225" t="s">
        <v>36</v>
      </c>
      <c r="E99" s="72"/>
      <c r="F99" s="102">
        <f>SUM(F98)</f>
        <v>118</v>
      </c>
      <c r="G99" s="102"/>
      <c r="H99" s="103">
        <f>SUM(H98)</f>
        <v>9.3550000000000004</v>
      </c>
      <c r="I99" s="164"/>
      <c r="J99" s="104"/>
      <c r="K99" s="165"/>
      <c r="L99" s="166"/>
      <c r="M99" s="149"/>
      <c r="N99" s="102">
        <f>SUM(N98)</f>
        <v>178</v>
      </c>
      <c r="O99" s="102"/>
      <c r="P99" s="103">
        <f>SUM(P98)</f>
        <v>14.132999999999999</v>
      </c>
      <c r="Q99" s="164"/>
      <c r="R99" s="146"/>
      <c r="S99" s="165"/>
      <c r="T99" s="149"/>
      <c r="U99" s="102">
        <f>SUM(U98)</f>
        <v>307</v>
      </c>
      <c r="V99" s="102"/>
      <c r="W99" s="103">
        <f>SUM(W98)</f>
        <v>15.733000000000001</v>
      </c>
      <c r="X99" s="164"/>
      <c r="Y99" s="146"/>
      <c r="Z99" s="165"/>
      <c r="AA99" s="149"/>
      <c r="AB99" s="102">
        <f>SUM(AB98)</f>
        <v>306</v>
      </c>
      <c r="AC99" s="102"/>
      <c r="AD99" s="103">
        <f>SUM(AD98)</f>
        <v>12.332000000000001</v>
      </c>
      <c r="AE99" s="164"/>
      <c r="AF99" s="146"/>
      <c r="AG99" s="165"/>
      <c r="AH99" s="149"/>
      <c r="AI99" s="150">
        <f>SUM(AI98)</f>
        <v>502</v>
      </c>
      <c r="AJ99" s="109">
        <f>SUM(AJ98)</f>
        <v>51.418999999999997</v>
      </c>
      <c r="AK99" s="151">
        <f>AK98</f>
        <v>0.4</v>
      </c>
      <c r="AL99" s="111">
        <f>SUM(AL98)</f>
        <v>3</v>
      </c>
      <c r="AM99" s="152"/>
      <c r="AN99" s="152"/>
      <c r="AO99" s="152"/>
      <c r="AP99" s="153"/>
      <c r="AQ99" s="154"/>
    </row>
    <row r="100" spans="1:44" ht="24.95" customHeight="1">
      <c r="C100" s="261"/>
      <c r="D100" s="226"/>
      <c r="E100" s="10"/>
      <c r="F100" s="113"/>
      <c r="G100" s="114"/>
      <c r="H100" s="115"/>
      <c r="I100" s="116"/>
      <c r="J100" s="113"/>
      <c r="K100" s="117"/>
      <c r="L100" s="155"/>
      <c r="M100" s="156"/>
      <c r="N100" s="113"/>
      <c r="O100" s="114"/>
      <c r="P100" s="115"/>
      <c r="Q100" s="116"/>
      <c r="R100" s="116"/>
      <c r="S100" s="117"/>
      <c r="T100" s="156"/>
      <c r="U100" s="113"/>
      <c r="V100" s="114"/>
      <c r="W100" s="115"/>
      <c r="X100" s="116"/>
      <c r="Y100" s="116"/>
      <c r="Z100" s="117"/>
      <c r="AA100" s="156"/>
      <c r="AB100" s="113"/>
      <c r="AC100" s="114"/>
      <c r="AD100" s="115"/>
      <c r="AE100" s="116"/>
      <c r="AF100" s="116"/>
      <c r="AG100" s="117"/>
      <c r="AH100" s="156"/>
      <c r="AI100" s="157"/>
      <c r="AJ100" s="158"/>
      <c r="AK100" s="159"/>
      <c r="AL100" s="160"/>
      <c r="AM100" s="159"/>
      <c r="AN100" s="159"/>
      <c r="AO100" s="159"/>
      <c r="AP100" s="161"/>
      <c r="AQ100" s="162"/>
    </row>
    <row r="101" spans="1:44" ht="30.75" customHeight="1">
      <c r="C101" s="261"/>
      <c r="D101" s="228" t="s">
        <v>308</v>
      </c>
      <c r="E101" s="83"/>
      <c r="F101" s="191"/>
      <c r="G101" s="191"/>
      <c r="H101" s="192"/>
      <c r="I101" s="193"/>
      <c r="J101" s="191"/>
      <c r="K101" s="192"/>
      <c r="L101" s="194"/>
      <c r="M101" s="195"/>
      <c r="N101" s="191"/>
      <c r="O101" s="191"/>
      <c r="P101" s="192"/>
      <c r="Q101" s="193"/>
      <c r="R101" s="193"/>
      <c r="S101" s="192"/>
      <c r="T101" s="195"/>
      <c r="U101" s="191"/>
      <c r="V101" s="191"/>
      <c r="W101" s="192"/>
      <c r="X101" s="193"/>
      <c r="Y101" s="193"/>
      <c r="Z101" s="192"/>
      <c r="AA101" s="195"/>
      <c r="AB101" s="191"/>
      <c r="AC101" s="191"/>
      <c r="AD101" s="192"/>
      <c r="AE101" s="193"/>
      <c r="AF101" s="193"/>
      <c r="AG101" s="192"/>
      <c r="AH101" s="195"/>
      <c r="AI101" s="196"/>
      <c r="AJ101" s="197"/>
      <c r="AK101" s="198"/>
      <c r="AL101" s="198"/>
      <c r="AM101" s="199"/>
      <c r="AN101" s="199"/>
      <c r="AO101" s="199"/>
      <c r="AP101" s="194"/>
      <c r="AQ101" s="248"/>
    </row>
    <row r="102" spans="1:44" ht="24.95" customHeight="1">
      <c r="A102" s="61" t="s">
        <v>38</v>
      </c>
      <c r="B102" s="59">
        <v>1</v>
      </c>
      <c r="C102" s="261"/>
      <c r="D102" s="224" t="s">
        <v>320</v>
      </c>
      <c r="E102" s="7"/>
      <c r="F102" s="84" t="s">
        <v>37</v>
      </c>
      <c r="G102" s="85"/>
      <c r="H102" s="86"/>
      <c r="I102" s="87"/>
      <c r="J102" s="84"/>
      <c r="K102" s="86"/>
      <c r="L102" s="133"/>
      <c r="M102" s="134"/>
      <c r="N102" s="186">
        <v>11</v>
      </c>
      <c r="O102" s="85">
        <v>9</v>
      </c>
      <c r="P102" s="86">
        <v>3</v>
      </c>
      <c r="Q102" s="87">
        <v>1</v>
      </c>
      <c r="R102" s="92">
        <v>0.91</v>
      </c>
      <c r="S102" s="86">
        <f>SUM(P102/B102)</f>
        <v>3</v>
      </c>
      <c r="T102" s="134"/>
      <c r="U102" s="186">
        <v>13</v>
      </c>
      <c r="V102" s="85">
        <v>12</v>
      </c>
      <c r="W102" s="86">
        <v>3.8879999999999999</v>
      </c>
      <c r="X102" s="87">
        <v>1</v>
      </c>
      <c r="Y102" s="92">
        <v>0.77</v>
      </c>
      <c r="Z102" s="86">
        <f>SUM(W102/B102)</f>
        <v>3.8879999999999999</v>
      </c>
      <c r="AA102" s="134"/>
      <c r="AB102" s="186">
        <v>11</v>
      </c>
      <c r="AC102" s="85">
        <v>7</v>
      </c>
      <c r="AD102" s="86">
        <v>3</v>
      </c>
      <c r="AE102" s="87">
        <v>1</v>
      </c>
      <c r="AF102" s="92">
        <v>0.73</v>
      </c>
      <c r="AG102" s="86">
        <f>SUM(AD102/B102)</f>
        <v>3</v>
      </c>
      <c r="AH102" s="134"/>
      <c r="AI102" s="135">
        <v>15</v>
      </c>
      <c r="AJ102" s="136">
        <v>9.8879999999999999</v>
      </c>
      <c r="AK102" s="137">
        <v>0.6</v>
      </c>
      <c r="AL102" s="138">
        <v>0</v>
      </c>
      <c r="AM102" s="137"/>
      <c r="AN102" s="137"/>
      <c r="AO102" s="137"/>
      <c r="AP102" s="139"/>
      <c r="AQ102" s="140"/>
    </row>
    <row r="103" spans="1:44" s="73" customFormat="1" ht="24.95" customHeight="1" thickBot="1">
      <c r="A103" s="70"/>
      <c r="B103" s="71"/>
      <c r="C103" s="262"/>
      <c r="D103" s="229" t="s">
        <v>36</v>
      </c>
      <c r="E103" s="72"/>
      <c r="F103" s="231">
        <f>SUM(F102)</f>
        <v>0</v>
      </c>
      <c r="G103" s="232"/>
      <c r="H103" s="233">
        <f>SUM(H102)</f>
        <v>0</v>
      </c>
      <c r="I103" s="234"/>
      <c r="J103" s="231"/>
      <c r="K103" s="235"/>
      <c r="L103" s="236"/>
      <c r="M103" s="237"/>
      <c r="N103" s="232">
        <f>SUM(N102)</f>
        <v>11</v>
      </c>
      <c r="O103" s="232"/>
      <c r="P103" s="233">
        <f>SUM(P102)</f>
        <v>3</v>
      </c>
      <c r="Q103" s="234"/>
      <c r="R103" s="238"/>
      <c r="S103" s="235"/>
      <c r="T103" s="237"/>
      <c r="U103" s="232">
        <f>SUM(U102)</f>
        <v>13</v>
      </c>
      <c r="V103" s="232"/>
      <c r="W103" s="233">
        <f>SUM(W102)</f>
        <v>3.8879999999999999</v>
      </c>
      <c r="X103" s="234"/>
      <c r="Y103" s="238"/>
      <c r="Z103" s="235"/>
      <c r="AA103" s="237"/>
      <c r="AB103" s="232">
        <f>SUM(AB102)</f>
        <v>11</v>
      </c>
      <c r="AC103" s="232"/>
      <c r="AD103" s="233">
        <f>SUM(AD102)</f>
        <v>3</v>
      </c>
      <c r="AE103" s="234"/>
      <c r="AF103" s="238"/>
      <c r="AG103" s="235"/>
      <c r="AH103" s="237"/>
      <c r="AI103" s="239">
        <f>SUM(AI102)</f>
        <v>15</v>
      </c>
      <c r="AJ103" s="240">
        <f>SUM(AJ102)</f>
        <v>9.8879999999999999</v>
      </c>
      <c r="AK103" s="241">
        <f>AK102</f>
        <v>0.6</v>
      </c>
      <c r="AL103" s="242">
        <f>SUM(AL102)</f>
        <v>0</v>
      </c>
      <c r="AM103" s="243"/>
      <c r="AN103" s="243"/>
      <c r="AO103" s="243"/>
      <c r="AP103" s="244"/>
      <c r="AQ103" s="246"/>
      <c r="AR103" s="247"/>
    </row>
    <row r="104" spans="1:44" ht="48" thickTop="1">
      <c r="C104" s="223"/>
      <c r="D104" s="230" t="s">
        <v>299</v>
      </c>
      <c r="E104" s="245"/>
    </row>
  </sheetData>
  <mergeCells count="10">
    <mergeCell ref="C4:C37"/>
    <mergeCell ref="C76:C103"/>
    <mergeCell ref="C38:C75"/>
    <mergeCell ref="AI1:AQ1"/>
    <mergeCell ref="F1:K1"/>
    <mergeCell ref="D1:D2"/>
    <mergeCell ref="C3:D3"/>
    <mergeCell ref="N1:S1"/>
    <mergeCell ref="U1:Z1"/>
    <mergeCell ref="AB1:AG1"/>
  </mergeCells>
  <printOptions horizontalCentered="1"/>
  <pageMargins left="0" right="0" top="0.5" bottom="0.5" header="0.3" footer="0.3"/>
  <pageSetup scale="45" orientation="landscape" r:id="rId1"/>
  <headerFooter>
    <oddFooter xml:space="preserve">&amp;L11/28/15jmac
</oddFooter>
  </headerFooter>
  <rowBreaks count="2" manualBreakCount="2">
    <brk id="37"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28" workbookViewId="0">
      <selection activeCell="E28" sqref="E28"/>
    </sheetView>
  </sheetViews>
  <sheetFormatPr defaultRowHeight="15"/>
  <cols>
    <col min="1" max="1" width="13.140625" style="1" customWidth="1"/>
    <col min="2" max="2" width="11.5703125" style="1" customWidth="1"/>
    <col min="3" max="3" width="19" style="13" customWidth="1"/>
    <col min="4" max="4" width="59.140625" style="12" customWidth="1"/>
    <col min="5" max="5" width="51.7109375" style="12" customWidth="1"/>
    <col min="6" max="6" width="12.42578125" style="1" customWidth="1"/>
  </cols>
  <sheetData>
    <row r="1" spans="1:6" ht="15.75" thickBot="1">
      <c r="A1" s="15"/>
      <c r="B1" s="16"/>
      <c r="C1" s="17"/>
      <c r="D1" s="18"/>
      <c r="E1" s="18"/>
      <c r="F1" s="19"/>
    </row>
    <row r="2" spans="1:6" ht="25.5" customHeight="1">
      <c r="A2" s="282" t="s">
        <v>201</v>
      </c>
      <c r="B2" s="283"/>
      <c r="C2" s="283"/>
      <c r="D2" s="283"/>
      <c r="E2" s="283"/>
      <c r="F2" s="284"/>
    </row>
    <row r="3" spans="1:6" ht="23.25" customHeight="1" thickBot="1">
      <c r="A3" s="285" t="s">
        <v>202</v>
      </c>
      <c r="B3" s="286"/>
      <c r="C3" s="286"/>
      <c r="D3" s="286"/>
      <c r="E3" s="286"/>
      <c r="F3" s="287"/>
    </row>
    <row r="4" spans="1:6" ht="6.95" customHeight="1" thickBot="1">
      <c r="A4" s="273"/>
      <c r="B4" s="274"/>
      <c r="C4" s="274"/>
      <c r="D4" s="274"/>
      <c r="E4" s="274"/>
      <c r="F4" s="275"/>
    </row>
    <row r="5" spans="1:6" ht="15" customHeight="1">
      <c r="A5" s="20"/>
      <c r="B5" s="11"/>
      <c r="C5" s="14"/>
      <c r="D5" s="80"/>
      <c r="E5" s="80"/>
      <c r="F5" s="21"/>
    </row>
    <row r="6" spans="1:6" ht="15" customHeight="1">
      <c r="A6" s="288" t="s">
        <v>203</v>
      </c>
      <c r="B6" s="289"/>
      <c r="C6" s="289"/>
      <c r="D6" s="289"/>
      <c r="E6" s="289"/>
      <c r="F6" s="290"/>
    </row>
    <row r="7" spans="1:6" ht="15" customHeight="1">
      <c r="A7" s="288"/>
      <c r="B7" s="289"/>
      <c r="C7" s="289"/>
      <c r="D7" s="289"/>
      <c r="E7" s="289"/>
      <c r="F7" s="290"/>
    </row>
    <row r="8" spans="1:6" ht="15" customHeight="1">
      <c r="A8" s="288"/>
      <c r="B8" s="289"/>
      <c r="C8" s="289"/>
      <c r="D8" s="289"/>
      <c r="E8" s="289"/>
      <c r="F8" s="290"/>
    </row>
    <row r="9" spans="1:6" ht="15" customHeight="1">
      <c r="A9" s="288"/>
      <c r="B9" s="289"/>
      <c r="C9" s="289"/>
      <c r="D9" s="289"/>
      <c r="E9" s="289"/>
      <c r="F9" s="290"/>
    </row>
    <row r="10" spans="1:6" ht="15" customHeight="1">
      <c r="A10" s="288"/>
      <c r="B10" s="289"/>
      <c r="C10" s="289"/>
      <c r="D10" s="289"/>
      <c r="E10" s="289"/>
      <c r="F10" s="290"/>
    </row>
    <row r="11" spans="1:6" ht="15" customHeight="1">
      <c r="A11" s="288"/>
      <c r="B11" s="289"/>
      <c r="C11" s="289"/>
      <c r="D11" s="289"/>
      <c r="E11" s="289"/>
      <c r="F11" s="290"/>
    </row>
    <row r="12" spans="1:6" ht="15.75" thickBot="1">
      <c r="A12" s="22"/>
      <c r="B12" s="23"/>
      <c r="C12" s="24"/>
      <c r="D12" s="78"/>
      <c r="E12" s="78"/>
      <c r="F12" s="25"/>
    </row>
    <row r="13" spans="1:6" ht="6.95" customHeight="1" thickBot="1">
      <c r="A13" s="273"/>
      <c r="B13" s="274"/>
      <c r="C13" s="274"/>
      <c r="D13" s="274"/>
      <c r="E13" s="274"/>
      <c r="F13" s="275"/>
    </row>
    <row r="14" spans="1:6" ht="21.75" customHeight="1" thickBot="1">
      <c r="A14" s="26" t="s">
        <v>204</v>
      </c>
      <c r="B14" s="27" t="s">
        <v>205</v>
      </c>
      <c r="C14" s="28" t="s">
        <v>206</v>
      </c>
      <c r="D14" s="28" t="s">
        <v>207</v>
      </c>
      <c r="E14" s="28" t="s">
        <v>208</v>
      </c>
      <c r="F14" s="29" t="s">
        <v>209</v>
      </c>
    </row>
    <row r="15" spans="1:6" ht="6.95" customHeight="1" thickBot="1">
      <c r="A15" s="273"/>
      <c r="B15" s="274"/>
      <c r="C15" s="274"/>
      <c r="D15" s="274"/>
      <c r="E15" s="274"/>
      <c r="F15" s="275"/>
    </row>
    <row r="16" spans="1:6" ht="102" customHeight="1">
      <c r="A16" s="22"/>
      <c r="B16" s="23" t="s">
        <v>210</v>
      </c>
      <c r="C16" s="24" t="s">
        <v>6</v>
      </c>
      <c r="D16" s="78" t="s">
        <v>211</v>
      </c>
      <c r="E16" s="78" t="s">
        <v>212</v>
      </c>
      <c r="F16" s="25"/>
    </row>
    <row r="17" spans="1:18" ht="49.5" customHeight="1">
      <c r="A17" s="22" t="s">
        <v>213</v>
      </c>
      <c r="B17" s="23" t="s">
        <v>214</v>
      </c>
      <c r="C17" s="24" t="s">
        <v>215</v>
      </c>
      <c r="D17" s="78" t="s">
        <v>216</v>
      </c>
      <c r="E17" s="78"/>
      <c r="F17" s="25" t="s">
        <v>217</v>
      </c>
    </row>
    <row r="18" spans="1:18" ht="61.5" customHeight="1">
      <c r="A18" s="22" t="s">
        <v>6</v>
      </c>
      <c r="B18" s="23" t="s">
        <v>218</v>
      </c>
      <c r="C18" s="24" t="s">
        <v>219</v>
      </c>
      <c r="D18" s="78" t="s">
        <v>220</v>
      </c>
      <c r="E18" s="78"/>
      <c r="F18" s="25" t="s">
        <v>217</v>
      </c>
    </row>
    <row r="19" spans="1:18" ht="59.25" customHeight="1">
      <c r="A19" s="22" t="s">
        <v>221</v>
      </c>
      <c r="B19" s="23" t="s">
        <v>222</v>
      </c>
      <c r="C19" s="24" t="s">
        <v>223</v>
      </c>
      <c r="D19" s="78" t="s">
        <v>224</v>
      </c>
      <c r="E19" s="78"/>
      <c r="F19" s="25" t="s">
        <v>217</v>
      </c>
      <c r="R19" t="s">
        <v>225</v>
      </c>
    </row>
    <row r="20" spans="1:18" ht="62.25" customHeight="1">
      <c r="A20" s="22" t="s">
        <v>6</v>
      </c>
      <c r="B20" s="23" t="s">
        <v>226</v>
      </c>
      <c r="C20" s="24" t="s">
        <v>227</v>
      </c>
      <c r="D20" s="78" t="s">
        <v>228</v>
      </c>
      <c r="E20" s="78" t="s">
        <v>229</v>
      </c>
      <c r="F20" s="25"/>
    </row>
    <row r="21" spans="1:18" ht="54" customHeight="1">
      <c r="A21" s="22" t="s">
        <v>6</v>
      </c>
      <c r="B21" s="23" t="s">
        <v>230</v>
      </c>
      <c r="C21" s="24" t="s">
        <v>231</v>
      </c>
      <c r="D21" s="78" t="s">
        <v>232</v>
      </c>
      <c r="E21" s="78" t="s">
        <v>233</v>
      </c>
      <c r="F21" s="25"/>
    </row>
    <row r="22" spans="1:18" ht="50.25" customHeight="1">
      <c r="A22" s="22" t="s">
        <v>6</v>
      </c>
      <c r="B22" s="23" t="s">
        <v>234</v>
      </c>
      <c r="C22" s="24" t="s">
        <v>235</v>
      </c>
      <c r="D22" s="78" t="s">
        <v>236</v>
      </c>
      <c r="E22" s="78" t="s">
        <v>237</v>
      </c>
      <c r="F22" s="25"/>
    </row>
    <row r="23" spans="1:18" ht="30" customHeight="1">
      <c r="A23" s="22" t="s">
        <v>6</v>
      </c>
      <c r="B23" s="24" t="s">
        <v>238</v>
      </c>
      <c r="C23" s="24" t="s">
        <v>239</v>
      </c>
      <c r="D23" s="78" t="s">
        <v>240</v>
      </c>
      <c r="E23" s="30" t="s">
        <v>241</v>
      </c>
      <c r="F23" s="25"/>
    </row>
    <row r="24" spans="1:18" ht="33" customHeight="1">
      <c r="A24" s="22" t="s">
        <v>6</v>
      </c>
      <c r="B24" s="24" t="s">
        <v>242</v>
      </c>
      <c r="C24" s="24" t="s">
        <v>243</v>
      </c>
      <c r="D24" s="78" t="s">
        <v>244</v>
      </c>
      <c r="E24" s="30" t="s">
        <v>245</v>
      </c>
      <c r="F24" s="25" t="s">
        <v>217</v>
      </c>
    </row>
    <row r="25" spans="1:18" ht="33" customHeight="1">
      <c r="A25" s="22" t="s">
        <v>6</v>
      </c>
      <c r="B25" s="23" t="s">
        <v>246</v>
      </c>
      <c r="C25" s="24" t="s">
        <v>247</v>
      </c>
      <c r="D25" s="78" t="s">
        <v>248</v>
      </c>
      <c r="E25" s="24" t="s">
        <v>249</v>
      </c>
      <c r="F25" s="25"/>
    </row>
    <row r="26" spans="1:18" ht="53.25" customHeight="1">
      <c r="A26" s="22" t="s">
        <v>213</v>
      </c>
      <c r="B26" s="23" t="s">
        <v>250</v>
      </c>
      <c r="C26" s="24" t="s">
        <v>251</v>
      </c>
      <c r="D26" s="78" t="s">
        <v>252</v>
      </c>
      <c r="E26" s="78"/>
      <c r="F26" s="25"/>
    </row>
    <row r="27" spans="1:18" ht="50.25" customHeight="1">
      <c r="A27" s="22" t="s">
        <v>6</v>
      </c>
      <c r="B27" s="23" t="s">
        <v>253</v>
      </c>
      <c r="C27" s="24" t="s">
        <v>254</v>
      </c>
      <c r="D27" s="78" t="s">
        <v>255</v>
      </c>
      <c r="E27" s="78"/>
      <c r="F27" s="25" t="s">
        <v>217</v>
      </c>
    </row>
    <row r="28" spans="1:18" ht="50.25" customHeight="1">
      <c r="A28" s="22" t="s">
        <v>213</v>
      </c>
      <c r="B28" s="23"/>
      <c r="C28" s="24" t="s">
        <v>302</v>
      </c>
      <c r="D28" s="81" t="s">
        <v>303</v>
      </c>
      <c r="E28" s="81"/>
      <c r="F28" s="25"/>
    </row>
    <row r="29" spans="1:18" ht="46.5" customHeight="1">
      <c r="A29" s="22" t="s">
        <v>6</v>
      </c>
      <c r="B29" s="23" t="s">
        <v>256</v>
      </c>
      <c r="C29" s="24" t="s">
        <v>257</v>
      </c>
      <c r="D29" s="78" t="s">
        <v>258</v>
      </c>
      <c r="E29" s="30" t="s">
        <v>259</v>
      </c>
      <c r="F29" s="25"/>
    </row>
    <row r="30" spans="1:18" ht="54.75" customHeight="1">
      <c r="A30" s="22" t="s">
        <v>213</v>
      </c>
      <c r="B30" s="23" t="s">
        <v>260</v>
      </c>
      <c r="C30" s="24" t="s">
        <v>261</v>
      </c>
      <c r="D30" s="78" t="s">
        <v>262</v>
      </c>
      <c r="E30" s="78"/>
      <c r="F30" s="25" t="s">
        <v>217</v>
      </c>
    </row>
    <row r="31" spans="1:18" ht="50.25" customHeight="1">
      <c r="A31" s="22" t="s">
        <v>263</v>
      </c>
      <c r="B31" s="23" t="s">
        <v>264</v>
      </c>
      <c r="C31" s="24" t="s">
        <v>265</v>
      </c>
      <c r="D31" s="78" t="s">
        <v>266</v>
      </c>
      <c r="E31" s="31" t="s">
        <v>267</v>
      </c>
      <c r="F31" s="25"/>
    </row>
    <row r="32" spans="1:18" ht="146.25" customHeight="1">
      <c r="A32" s="22" t="s">
        <v>213</v>
      </c>
      <c r="B32" s="23" t="s">
        <v>268</v>
      </c>
      <c r="C32" s="24" t="s">
        <v>269</v>
      </c>
      <c r="D32" s="78" t="s">
        <v>270</v>
      </c>
      <c r="E32" s="78" t="s">
        <v>271</v>
      </c>
      <c r="F32" s="25" t="s">
        <v>217</v>
      </c>
    </row>
    <row r="33" spans="1:6" ht="43.5" customHeight="1">
      <c r="A33" s="22" t="s">
        <v>6</v>
      </c>
      <c r="B33" s="23" t="s">
        <v>272</v>
      </c>
      <c r="C33" s="24" t="s">
        <v>273</v>
      </c>
      <c r="D33" s="78" t="s">
        <v>274</v>
      </c>
      <c r="E33" s="78" t="s">
        <v>275</v>
      </c>
      <c r="F33" s="25" t="s">
        <v>217</v>
      </c>
    </row>
    <row r="34" spans="1:6" ht="33" customHeight="1">
      <c r="A34" s="22" t="s">
        <v>213</v>
      </c>
      <c r="B34" s="23" t="s">
        <v>276</v>
      </c>
      <c r="C34" s="24" t="s">
        <v>277</v>
      </c>
      <c r="D34" s="78" t="s">
        <v>278</v>
      </c>
      <c r="E34" s="30" t="s">
        <v>279</v>
      </c>
      <c r="F34" s="25"/>
    </row>
    <row r="35" spans="1:6" ht="26.25" customHeight="1">
      <c r="A35" s="22" t="s">
        <v>6</v>
      </c>
      <c r="B35" s="23" t="s">
        <v>280</v>
      </c>
      <c r="C35" s="24" t="s">
        <v>17</v>
      </c>
      <c r="D35" s="78" t="s">
        <v>281</v>
      </c>
      <c r="E35" s="30" t="s">
        <v>282</v>
      </c>
      <c r="F35" s="25"/>
    </row>
    <row r="36" spans="1:6" ht="24.75" customHeight="1">
      <c r="A36" s="22" t="s">
        <v>6</v>
      </c>
      <c r="B36" s="23" t="s">
        <v>283</v>
      </c>
      <c r="C36" s="24" t="s">
        <v>284</v>
      </c>
      <c r="D36" s="78" t="s">
        <v>285</v>
      </c>
      <c r="E36" s="30" t="s">
        <v>286</v>
      </c>
      <c r="F36" s="25"/>
    </row>
    <row r="37" spans="1:6" ht="24.75" customHeight="1">
      <c r="A37" s="22" t="s">
        <v>213</v>
      </c>
      <c r="B37" s="23"/>
      <c r="C37" s="24" t="s">
        <v>18</v>
      </c>
      <c r="D37" s="81" t="s">
        <v>300</v>
      </c>
      <c r="E37" s="82" t="s">
        <v>301</v>
      </c>
      <c r="F37" s="25"/>
    </row>
    <row r="38" spans="1:6" ht="32.25" customHeight="1">
      <c r="A38" s="22" t="s">
        <v>6</v>
      </c>
      <c r="B38" s="23" t="s">
        <v>287</v>
      </c>
      <c r="C38" s="24" t="s">
        <v>288</v>
      </c>
      <c r="D38" s="78" t="s">
        <v>289</v>
      </c>
      <c r="E38" s="30" t="s">
        <v>290</v>
      </c>
      <c r="F38" s="25"/>
    </row>
    <row r="39" spans="1:6" ht="198" customHeight="1">
      <c r="A39" s="22" t="s">
        <v>213</v>
      </c>
      <c r="B39" s="23" t="s">
        <v>291</v>
      </c>
      <c r="C39" s="24" t="s">
        <v>292</v>
      </c>
      <c r="D39" s="78" t="s">
        <v>297</v>
      </c>
      <c r="E39" s="78" t="s">
        <v>293</v>
      </c>
      <c r="F39" s="25"/>
    </row>
    <row r="40" spans="1:6" ht="38.25" customHeight="1" thickBot="1">
      <c r="A40" s="32" t="s">
        <v>213</v>
      </c>
      <c r="B40" s="33" t="s">
        <v>38</v>
      </c>
      <c r="C40" s="34" t="s">
        <v>294</v>
      </c>
      <c r="D40" s="34" t="s">
        <v>295</v>
      </c>
      <c r="E40" s="79"/>
      <c r="F40" s="35"/>
    </row>
    <row r="41" spans="1:6" ht="6.95" customHeight="1" thickBot="1">
      <c r="A41" s="273"/>
      <c r="B41" s="274"/>
      <c r="C41" s="274"/>
      <c r="D41" s="274"/>
      <c r="E41" s="274"/>
      <c r="F41" s="275"/>
    </row>
    <row r="42" spans="1:6">
      <c r="A42" s="15"/>
      <c r="B42" s="16"/>
      <c r="C42" s="17"/>
      <c r="D42" s="18"/>
      <c r="E42" s="18"/>
      <c r="F42" s="19"/>
    </row>
    <row r="43" spans="1:6">
      <c r="A43" s="276" t="s">
        <v>296</v>
      </c>
      <c r="B43" s="277"/>
      <c r="C43" s="277"/>
      <c r="D43" s="277"/>
      <c r="E43" s="277"/>
      <c r="F43" s="278"/>
    </row>
    <row r="44" spans="1:6">
      <c r="A44" s="276"/>
      <c r="B44" s="277"/>
      <c r="C44" s="277"/>
      <c r="D44" s="277"/>
      <c r="E44" s="277"/>
      <c r="F44" s="278"/>
    </row>
    <row r="45" spans="1:6">
      <c r="A45" s="276"/>
      <c r="B45" s="277"/>
      <c r="C45" s="277"/>
      <c r="D45" s="277"/>
      <c r="E45" s="277"/>
      <c r="F45" s="278"/>
    </row>
    <row r="46" spans="1:6">
      <c r="A46" s="276"/>
      <c r="B46" s="277"/>
      <c r="C46" s="277"/>
      <c r="D46" s="277"/>
      <c r="E46" s="277"/>
      <c r="F46" s="278"/>
    </row>
    <row r="47" spans="1:6" ht="15.75" thickBot="1">
      <c r="A47" s="279"/>
      <c r="B47" s="280"/>
      <c r="C47" s="280"/>
      <c r="D47" s="280"/>
      <c r="E47" s="280"/>
      <c r="F47" s="281"/>
    </row>
  </sheetData>
  <mergeCells count="8">
    <mergeCell ref="A15:F15"/>
    <mergeCell ref="A41:F41"/>
    <mergeCell ref="A43:F47"/>
    <mergeCell ref="A4:F4"/>
    <mergeCell ref="A2:F2"/>
    <mergeCell ref="A3:F3"/>
    <mergeCell ref="A6:F11"/>
    <mergeCell ref="A13:F13"/>
  </mergeCells>
  <printOptions horizontalCentered="1"/>
  <pageMargins left="0.45" right="0.45" top="0.25" bottom="0.2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5" sqref="B25:K2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Definitions</vt:lpstr>
      <vt:lpstr>Sheet1</vt:lpstr>
      <vt:lpstr>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Loveday, Joyce</dc:creator>
  <cp:lastModifiedBy>Songao, Tracey</cp:lastModifiedBy>
  <cp:revision/>
  <cp:lastPrinted>2016-09-01T22:00:57Z</cp:lastPrinted>
  <dcterms:created xsi:type="dcterms:W3CDTF">2014-07-21T18:42:04Z</dcterms:created>
  <dcterms:modified xsi:type="dcterms:W3CDTF">2016-09-01T23:11:08Z</dcterms:modified>
</cp:coreProperties>
</file>